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R5" i="1"/>
  <c r="S5"/>
  <c r="T5"/>
  <c r="U5"/>
  <c r="V5"/>
  <c r="W5"/>
  <c r="X5"/>
  <c r="Y5"/>
  <c r="Z5"/>
  <c r="AA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U2" i="3"/>
  <c r="BR2"/>
  <c r="BI2"/>
  <c r="L15" i="1"/>
  <c r="L30"/>
  <c r="L21"/>
  <c r="L25"/>
  <c r="L13"/>
  <c r="L32"/>
  <c r="BO2" i="3"/>
  <c r="AN2"/>
  <c r="AQ2" s="1"/>
  <c r="AT2" s="1"/>
  <c r="AW2" s="1"/>
  <c r="AZ2" s="1"/>
  <c r="K24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3" i="1"/>
  <c r="AB13"/>
  <c r="AB8"/>
  <c r="AB15"/>
  <c r="AA30"/>
  <c r="AB30"/>
  <c r="AA29"/>
  <c r="AA21"/>
  <c r="AB21"/>
  <c r="AB14"/>
  <c r="AA32"/>
  <c r="AB32"/>
  <c r="AA28"/>
  <c r="AB28"/>
  <c r="AA19"/>
  <c r="AB19"/>
  <c r="AA33"/>
  <c r="AB33"/>
  <c r="AA24"/>
  <c r="AB24"/>
  <c r="AA22"/>
  <c r="AB22"/>
  <c r="AA23"/>
  <c r="AB23"/>
  <c r="AA18"/>
  <c r="AB18"/>
  <c r="AB27"/>
  <c r="AA17"/>
  <c r="AB17"/>
  <c r="AA20"/>
  <c r="AB20"/>
  <c r="AA31"/>
  <c r="AB31"/>
  <c r="AA16"/>
  <c r="AB16"/>
  <c r="AA11"/>
  <c r="AA34"/>
  <c r="AB34"/>
  <c r="AA25"/>
  <c r="AB25"/>
  <c r="B33" i="2"/>
  <c r="Z19" i="1" l="1"/>
  <c r="Z23"/>
  <c r="Z34"/>
  <c r="Z26"/>
  <c r="Z21"/>
  <c r="Y31"/>
  <c r="Y19"/>
  <c r="Y23"/>
  <c r="Y20"/>
  <c r="Y16"/>
  <c r="Y22"/>
  <c r="Y33"/>
  <c r="Y10"/>
  <c r="X29"/>
  <c r="X28"/>
  <c r="X31"/>
  <c r="X11"/>
  <c r="X24"/>
  <c r="X19"/>
  <c r="X23"/>
  <c r="X17"/>
  <c r="X34"/>
  <c r="X20"/>
  <c r="X16"/>
  <c r="X22"/>
  <c r="X33"/>
  <c r="X14"/>
  <c r="X21"/>
  <c r="X8"/>
  <c r="W24"/>
  <c r="W19"/>
  <c r="W23"/>
  <c r="W32"/>
  <c r="W34"/>
  <c r="W16"/>
  <c r="W22"/>
  <c r="W33"/>
  <c r="W18"/>
  <c r="W21"/>
  <c r="V31"/>
  <c r="V12"/>
  <c r="V27"/>
  <c r="V11"/>
  <c r="V24"/>
  <c r="V15"/>
  <c r="V23"/>
  <c r="V32"/>
  <c r="V17"/>
  <c r="V34"/>
  <c r="V20"/>
  <c r="V16"/>
  <c r="V25"/>
  <c r="V18"/>
  <c r="V14"/>
  <c r="V26"/>
  <c r="V10"/>
  <c r="V21"/>
  <c r="U21"/>
  <c r="U23"/>
  <c r="U32"/>
  <c r="U34"/>
  <c r="U20"/>
  <c r="U16"/>
  <c r="U10"/>
  <c r="U31"/>
  <c r="BV3" i="3"/>
  <c r="BS3"/>
  <c r="BP3"/>
  <c r="BM3"/>
  <c r="BJ3"/>
  <c r="BG3"/>
  <c r="T34" i="1"/>
  <c r="T11"/>
  <c r="T21"/>
  <c r="T23"/>
  <c r="T16"/>
  <c r="T26"/>
  <c r="S34"/>
  <c r="S14"/>
  <c r="S11"/>
  <c r="S18"/>
  <c r="S23"/>
  <c r="S32"/>
  <c r="S17"/>
  <c r="S16"/>
  <c r="S24"/>
  <c r="S20"/>
  <c r="R31"/>
  <c r="R34"/>
  <c r="R21"/>
  <c r="R23"/>
  <c r="R32"/>
  <c r="R16"/>
  <c r="R24"/>
  <c r="R20"/>
  <c r="Q22"/>
  <c r="Q34"/>
  <c r="Q11"/>
  <c r="Q18"/>
  <c r="Q23"/>
  <c r="Q17"/>
  <c r="Q16"/>
  <c r="Q10"/>
  <c r="Q24"/>
  <c r="Q20"/>
  <c r="P31"/>
  <c r="P22"/>
  <c r="P34"/>
  <c r="P11"/>
  <c r="P21"/>
  <c r="P28"/>
  <c r="P18"/>
  <c r="P23"/>
  <c r="P16"/>
  <c r="P10"/>
  <c r="P33"/>
  <c r="P24"/>
  <c r="P20"/>
  <c r="N31"/>
  <c r="N27"/>
  <c r="N22"/>
  <c r="N19"/>
  <c r="N34"/>
  <c r="N25"/>
  <c r="N23"/>
  <c r="N32"/>
  <c r="N10"/>
  <c r="N33"/>
  <c r="N24"/>
  <c r="N20"/>
  <c r="M19"/>
  <c r="M34"/>
  <c r="M11"/>
  <c r="M21"/>
  <c r="M32"/>
  <c r="M17"/>
  <c r="M33"/>
  <c r="M26"/>
  <c r="L31"/>
  <c r="L22"/>
  <c r="L19"/>
  <c r="L34"/>
  <c r="L11"/>
  <c r="L17"/>
  <c r="L33"/>
  <c r="L12"/>
  <c r="L24"/>
  <c r="K22"/>
  <c r="K34"/>
  <c r="K25"/>
  <c r="K11"/>
  <c r="K21"/>
  <c r="K28"/>
  <c r="K32"/>
  <c r="K16"/>
  <c r="K10"/>
  <c r="K33"/>
  <c r="K20"/>
  <c r="K26"/>
  <c r="J11"/>
  <c r="J21"/>
  <c r="J18"/>
  <c r="J23"/>
  <c r="J10"/>
  <c r="J33"/>
  <c r="I22"/>
  <c r="I34"/>
  <c r="I25"/>
  <c r="I32"/>
  <c r="I33"/>
  <c r="I20"/>
  <c r="H34"/>
  <c r="H25"/>
  <c r="H23"/>
  <c r="H10"/>
  <c r="H33"/>
  <c r="H20"/>
  <c r="G16"/>
  <c r="G33"/>
  <c r="G20"/>
  <c r="F20"/>
  <c r="F32"/>
  <c r="F22"/>
  <c r="F19"/>
  <c r="F34"/>
  <c r="F17"/>
  <c r="F11"/>
  <c r="F33"/>
  <c r="F12"/>
  <c r="E22"/>
  <c r="E34"/>
  <c r="E17"/>
  <c r="E11"/>
  <c r="E10"/>
  <c r="E33"/>
  <c r="E20"/>
  <c r="D21"/>
  <c r="D17"/>
  <c r="D25"/>
  <c r="D20"/>
  <c r="E3" i="3"/>
  <c r="F6" s="1"/>
  <c r="BD3"/>
  <c r="BA3"/>
  <c r="AX3"/>
  <c r="AU3"/>
  <c r="AR3"/>
  <c r="AO3"/>
  <c r="AL3"/>
  <c r="Q5" i="1" s="1"/>
  <c r="AI3" i="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BW21" i="3" l="1"/>
  <c r="AB5" i="1"/>
  <c r="AA5" i="2" s="1"/>
  <c r="BT21" i="3"/>
  <c r="Z5" i="2"/>
  <c r="BH20" i="3"/>
  <c r="BQ22"/>
  <c r="BN21"/>
  <c r="BK21"/>
  <c r="Z23" i="2"/>
  <c r="Z34"/>
  <c r="M34"/>
  <c r="W33"/>
  <c r="AA31"/>
  <c r="R34"/>
  <c r="BT14" i="3"/>
  <c r="BT20"/>
  <c r="BT4"/>
  <c r="AA8" i="1" s="1"/>
  <c r="BT8" i="3"/>
  <c r="AA12" i="1" s="1"/>
  <c r="BT12" i="3"/>
  <c r="AA27" i="1" s="1"/>
  <c r="BT22" i="3"/>
  <c r="BT6"/>
  <c r="AA15" i="1" s="1"/>
  <c r="BT16" i="3"/>
  <c r="BK8"/>
  <c r="X10" i="1" s="1"/>
  <c r="BK16" i="3"/>
  <c r="BN10"/>
  <c r="Y17" i="1" s="1"/>
  <c r="BN18" i="3"/>
  <c r="BQ4"/>
  <c r="BQ12"/>
  <c r="Z28" i="1" s="1"/>
  <c r="BQ20" i="3"/>
  <c r="BW8"/>
  <c r="AB12" i="1" s="1"/>
  <c r="BW16" i="3"/>
  <c r="BK6"/>
  <c r="BK14"/>
  <c r="BK22"/>
  <c r="BN8"/>
  <c r="Y18" i="1" s="1"/>
  <c r="BN16" i="3"/>
  <c r="BQ9"/>
  <c r="BQ17"/>
  <c r="BW6"/>
  <c r="AB7" i="1" s="1"/>
  <c r="BW14" i="3"/>
  <c r="BW22"/>
  <c r="BK4"/>
  <c r="X32" i="1" s="1"/>
  <c r="BK12" i="3"/>
  <c r="BK20"/>
  <c r="BN6"/>
  <c r="BN14"/>
  <c r="BN22"/>
  <c r="BQ8"/>
  <c r="BQ16"/>
  <c r="BT10"/>
  <c r="AA26" i="1" s="1"/>
  <c r="Z25" i="2" s="1"/>
  <c r="BT18" i="3"/>
  <c r="BW4"/>
  <c r="AB6" i="1" s="1"/>
  <c r="BW12" i="3"/>
  <c r="BW20"/>
  <c r="BK10"/>
  <c r="BK18"/>
  <c r="BN4"/>
  <c r="BN12"/>
  <c r="BN20"/>
  <c r="BQ5"/>
  <c r="Z10" i="1" s="1"/>
  <c r="BQ13" i="3"/>
  <c r="BQ21"/>
  <c r="BW10"/>
  <c r="AB26" i="1" s="1"/>
  <c r="BW18" i="3"/>
  <c r="M33" i="2"/>
  <c r="BW7" i="3"/>
  <c r="BW11"/>
  <c r="AB9" i="1" s="1"/>
  <c r="BW15" i="3"/>
  <c r="BW19"/>
  <c r="BW23"/>
  <c r="BW5"/>
  <c r="AB10" i="1" s="1"/>
  <c r="BW9" i="3"/>
  <c r="AB29" i="1" s="1"/>
  <c r="BW13" i="3"/>
  <c r="BW17"/>
  <c r="BT7"/>
  <c r="AA7" i="1" s="1"/>
  <c r="BT11" i="3"/>
  <c r="AA9" i="1" s="1"/>
  <c r="BT15" i="3"/>
  <c r="BT19"/>
  <c r="BT23"/>
  <c r="BT5"/>
  <c r="AA10" i="1" s="1"/>
  <c r="BT9" i="3"/>
  <c r="AA6" i="1" s="1"/>
  <c r="BT13" i="3"/>
  <c r="AA14" i="1" s="1"/>
  <c r="BT17" i="3"/>
  <c r="BQ7"/>
  <c r="BQ11"/>
  <c r="BQ15"/>
  <c r="BQ19"/>
  <c r="BQ23"/>
  <c r="Z11" i="1" s="1"/>
  <c r="BQ6" i="3"/>
  <c r="BQ10"/>
  <c r="Z35" i="1" s="1"/>
  <c r="AD35" s="1"/>
  <c r="BQ14" i="3"/>
  <c r="Z24" i="1" s="1"/>
  <c r="BQ18" i="3"/>
  <c r="BN7"/>
  <c r="Y21" i="1" s="1"/>
  <c r="BN11" i="3"/>
  <c r="Y24" i="1" s="1"/>
  <c r="BN15" i="3"/>
  <c r="BN19"/>
  <c r="BN23"/>
  <c r="BN5"/>
  <c r="BN9"/>
  <c r="Y12" i="1" s="1"/>
  <c r="BN13" i="3"/>
  <c r="BN17"/>
  <c r="BK7"/>
  <c r="X15" i="1" s="1"/>
  <c r="BK11" i="3"/>
  <c r="X27" i="1" s="1"/>
  <c r="BK15" i="3"/>
  <c r="BK19"/>
  <c r="BK23"/>
  <c r="BK5"/>
  <c r="BK9"/>
  <c r="BK13"/>
  <c r="BK17"/>
  <c r="BH7"/>
  <c r="BH11"/>
  <c r="W26" i="1" s="1"/>
  <c r="BH15" i="3"/>
  <c r="BH19"/>
  <c r="BH23"/>
  <c r="BH6"/>
  <c r="W8" i="1" s="1"/>
  <c r="BH10" i="3"/>
  <c r="W10" i="1" s="1"/>
  <c r="BH14" i="3"/>
  <c r="BH18"/>
  <c r="BH22"/>
  <c r="BH5"/>
  <c r="W31" i="1" s="1"/>
  <c r="BH9" i="3"/>
  <c r="W17" i="1" s="1"/>
  <c r="BH13" i="3"/>
  <c r="BH17"/>
  <c r="BH21"/>
  <c r="BH4"/>
  <c r="W20" i="1" s="1"/>
  <c r="BH8" i="3"/>
  <c r="W12" i="1" s="1"/>
  <c r="BH12" i="3"/>
  <c r="W14" i="1" s="1"/>
  <c r="BH16" i="3"/>
  <c r="R16"/>
  <c r="R4"/>
  <c r="I18" i="1" s="1"/>
  <c r="R20" i="3"/>
  <c r="R12"/>
  <c r="R8"/>
  <c r="Q34" i="2"/>
  <c r="E34"/>
  <c r="M31"/>
  <c r="S34"/>
  <c r="R10" i="3"/>
  <c r="R18"/>
  <c r="R6"/>
  <c r="R14"/>
  <c r="R22"/>
  <c r="AJ12"/>
  <c r="AJ8"/>
  <c r="AJ4"/>
  <c r="AJ20"/>
  <c r="AJ16"/>
  <c r="AS23"/>
  <c r="BE7"/>
  <c r="V9" i="1" s="1"/>
  <c r="BE11" i="3"/>
  <c r="BE15"/>
  <c r="BE19"/>
  <c r="BE23"/>
  <c r="BE6"/>
  <c r="V22" i="1" s="1"/>
  <c r="BE10" i="3"/>
  <c r="BE14"/>
  <c r="BE18"/>
  <c r="BE22"/>
  <c r="BE5"/>
  <c r="V33" i="1" s="1"/>
  <c r="U31" i="2" s="1"/>
  <c r="BE9" i="3"/>
  <c r="BE13"/>
  <c r="BE17"/>
  <c r="BE21"/>
  <c r="BE4"/>
  <c r="V19" i="1" s="1"/>
  <c r="BE8" i="3"/>
  <c r="V30" i="1" s="1"/>
  <c r="BE12" i="3"/>
  <c r="BE16"/>
  <c r="BE20"/>
  <c r="BB4"/>
  <c r="U19" i="1" s="1"/>
  <c r="BB20" i="3"/>
  <c r="BB16"/>
  <c r="BB12"/>
  <c r="BB8"/>
  <c r="BB6"/>
  <c r="BB14"/>
  <c r="BB22"/>
  <c r="BB10"/>
  <c r="BB18"/>
  <c r="BB7"/>
  <c r="BB11"/>
  <c r="BB15"/>
  <c r="U24" i="1" s="1"/>
  <c r="BB19" i="3"/>
  <c r="BB23"/>
  <c r="BB5"/>
  <c r="U33" i="1" s="1"/>
  <c r="BB9" i="3"/>
  <c r="BB13"/>
  <c r="U26" i="1" s="1"/>
  <c r="BB17" i="3"/>
  <c r="BB21"/>
  <c r="AY4"/>
  <c r="AY8"/>
  <c r="AY12"/>
  <c r="T18" i="1" s="1"/>
  <c r="AY20" i="3"/>
  <c r="AY7"/>
  <c r="T10" i="1" s="1"/>
  <c r="AY11" i="3"/>
  <c r="T24" i="1" s="1"/>
  <c r="AY15" i="3"/>
  <c r="AY19"/>
  <c r="T31" i="1" s="1"/>
  <c r="AY23" i="3"/>
  <c r="AY18"/>
  <c r="T20" i="1" s="1"/>
  <c r="AY6" i="3"/>
  <c r="AY10"/>
  <c r="AY14"/>
  <c r="AY22"/>
  <c r="AY5"/>
  <c r="AY9"/>
  <c r="AY13"/>
  <c r="AY17"/>
  <c r="AY21"/>
  <c r="T12" i="1" s="1"/>
  <c r="AY16" i="3"/>
  <c r="AV22"/>
  <c r="AV14"/>
  <c r="AV6"/>
  <c r="AV4"/>
  <c r="S19" i="1" s="1"/>
  <c r="AV12" i="3"/>
  <c r="AV20"/>
  <c r="AV10"/>
  <c r="S30" i="1" s="1"/>
  <c r="AV18" i="3"/>
  <c r="AV8"/>
  <c r="S25" i="1" s="1"/>
  <c r="AV16" i="3"/>
  <c r="AV7"/>
  <c r="S12" i="1" s="1"/>
  <c r="AV11" i="3"/>
  <c r="AV15"/>
  <c r="AV19"/>
  <c r="AV23"/>
  <c r="AV5"/>
  <c r="S21" i="1" s="1"/>
  <c r="AV9" i="3"/>
  <c r="AV13"/>
  <c r="AV17"/>
  <c r="AV21"/>
  <c r="AS6"/>
  <c r="R22" i="1" s="1"/>
  <c r="AS10" i="3"/>
  <c r="AS14"/>
  <c r="R17" i="1" s="1"/>
  <c r="AS18" i="3"/>
  <c r="AS22"/>
  <c r="AS5"/>
  <c r="AS9"/>
  <c r="AS13"/>
  <c r="AS17"/>
  <c r="AS21"/>
  <c r="AS4"/>
  <c r="R19" i="1" s="1"/>
  <c r="AS8" i="3"/>
  <c r="AS12"/>
  <c r="R10" i="1" s="1"/>
  <c r="AS16" i="3"/>
  <c r="AS20"/>
  <c r="AS7"/>
  <c r="AS11"/>
  <c r="R18" i="1" s="1"/>
  <c r="AS15" i="3"/>
  <c r="R25" i="1" s="1"/>
  <c r="AS19" i="3"/>
  <c r="AP4"/>
  <c r="Q19" i="1" s="1"/>
  <c r="AP8" i="3"/>
  <c r="AP12"/>
  <c r="AP16"/>
  <c r="AP20"/>
  <c r="AP7"/>
  <c r="Q9" i="1" s="1"/>
  <c r="AP11" i="3"/>
  <c r="Q27" i="1" s="1"/>
  <c r="AP15" i="3"/>
  <c r="AP19"/>
  <c r="AP23"/>
  <c r="AP18"/>
  <c r="Q12" i="1" s="1"/>
  <c r="AP6" i="3"/>
  <c r="AP10"/>
  <c r="AP14"/>
  <c r="Q32" i="1" s="1"/>
  <c r="AP22" i="3"/>
  <c r="AP5"/>
  <c r="AP9"/>
  <c r="AP13"/>
  <c r="AP17"/>
  <c r="Q14" i="1" s="1"/>
  <c r="AP21" i="3"/>
  <c r="AM7"/>
  <c r="AM11"/>
  <c r="AM15"/>
  <c r="AM19"/>
  <c r="AM23"/>
  <c r="AM6"/>
  <c r="AM10"/>
  <c r="AM14"/>
  <c r="AM18"/>
  <c r="AM22"/>
  <c r="AM5"/>
  <c r="P19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11" i="1" s="1"/>
  <c r="AG11" i="3"/>
  <c r="N8" i="1" s="1"/>
  <c r="AG15" i="3"/>
  <c r="AG19"/>
  <c r="AG23"/>
  <c r="AG6"/>
  <c r="N30" i="1" s="1"/>
  <c r="AG10" i="3"/>
  <c r="AG14"/>
  <c r="AG18"/>
  <c r="AG22"/>
  <c r="AG5"/>
  <c r="N15" i="1" s="1"/>
  <c r="AG9" i="3"/>
  <c r="AG13"/>
  <c r="AG17"/>
  <c r="AG21"/>
  <c r="AG4"/>
  <c r="N16" i="1" s="1"/>
  <c r="AG8" i="3"/>
  <c r="N26" i="1" s="1"/>
  <c r="AG12" i="3"/>
  <c r="AG16"/>
  <c r="AG20"/>
  <c r="AD6"/>
  <c r="AD14"/>
  <c r="M27" i="1" s="1"/>
  <c r="AD22" i="3"/>
  <c r="AD4"/>
  <c r="M18" i="1" s="1"/>
  <c r="AD12" i="3"/>
  <c r="M22" i="1" s="1"/>
  <c r="AD20" i="3"/>
  <c r="AD10"/>
  <c r="AD18"/>
  <c r="AD8"/>
  <c r="AD16"/>
  <c r="AD7"/>
  <c r="M16" i="1" s="1"/>
  <c r="AD11" i="3"/>
  <c r="AD15"/>
  <c r="AD19"/>
  <c r="AD23"/>
  <c r="AD5"/>
  <c r="AD9"/>
  <c r="AD13"/>
  <c r="M9" i="1" s="1"/>
  <c r="AD17" i="3"/>
  <c r="AD21"/>
  <c r="AA4"/>
  <c r="L10" i="1" s="1"/>
  <c r="AA8" i="3"/>
  <c r="L26" i="1" s="1"/>
  <c r="AA12" i="3"/>
  <c r="AA16"/>
  <c r="AA20"/>
  <c r="AA7"/>
  <c r="L8" i="1" s="1"/>
  <c r="AA11" i="3"/>
  <c r="AA15"/>
  <c r="AA19"/>
  <c r="AA23"/>
  <c r="AA6"/>
  <c r="AA10"/>
  <c r="AA14"/>
  <c r="AA18"/>
  <c r="AA22"/>
  <c r="AA5"/>
  <c r="L16" i="1" s="1"/>
  <c r="AA9" i="3"/>
  <c r="AA13"/>
  <c r="AA17"/>
  <c r="AA21"/>
  <c r="X11"/>
  <c r="K17" i="1" s="1"/>
  <c r="X7" i="3"/>
  <c r="K23" i="1" s="1"/>
  <c r="X23" i="3"/>
  <c r="X19"/>
  <c r="X15"/>
  <c r="X6"/>
  <c r="K14" i="1" s="1"/>
  <c r="X10" i="3"/>
  <c r="X14"/>
  <c r="X18"/>
  <c r="X22"/>
  <c r="X5"/>
  <c r="K27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30" i="1" s="1"/>
  <c r="U22" i="3"/>
  <c r="U5"/>
  <c r="J9" i="1" s="1"/>
  <c r="U9" i="3"/>
  <c r="U13"/>
  <c r="U17"/>
  <c r="U21"/>
  <c r="R7"/>
  <c r="R11"/>
  <c r="R15"/>
  <c r="R19"/>
  <c r="R23"/>
  <c r="R5"/>
  <c r="I11" i="1" s="1"/>
  <c r="R9" i="3"/>
  <c r="I17" i="1" s="1"/>
  <c r="R13" i="3"/>
  <c r="R17"/>
  <c r="R21"/>
  <c r="O7"/>
  <c r="H11" i="1" s="1"/>
  <c r="O11" i="3"/>
  <c r="O15"/>
  <c r="O19"/>
  <c r="O23"/>
  <c r="O6"/>
  <c r="O10"/>
  <c r="H27" i="1" s="1"/>
  <c r="O14" i="3"/>
  <c r="O22"/>
  <c r="O18"/>
  <c r="O5"/>
  <c r="H18" i="1" s="1"/>
  <c r="O9" i="3"/>
  <c r="O13"/>
  <c r="O17"/>
  <c r="O21"/>
  <c r="O4"/>
  <c r="O8"/>
  <c r="O12"/>
  <c r="H17" i="1" s="1"/>
  <c r="O16" i="3"/>
  <c r="O20"/>
  <c r="L4"/>
  <c r="L20"/>
  <c r="L16"/>
  <c r="L12"/>
  <c r="L8"/>
  <c r="G12" i="1" s="1"/>
  <c r="L6" i="3"/>
  <c r="G31" i="1" s="1"/>
  <c r="L14" i="3"/>
  <c r="L22"/>
  <c r="L10"/>
  <c r="L18"/>
  <c r="L7"/>
  <c r="L11"/>
  <c r="L15"/>
  <c r="L19"/>
  <c r="L23"/>
  <c r="L5"/>
  <c r="L9"/>
  <c r="G18" i="1" s="1"/>
  <c r="L13" i="3"/>
  <c r="L17"/>
  <c r="L21"/>
  <c r="I4"/>
  <c r="I8"/>
  <c r="F26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16" i="1" s="1"/>
  <c r="E5"/>
  <c r="F15" i="3"/>
  <c r="F21"/>
  <c r="F13"/>
  <c r="F5"/>
  <c r="F17"/>
  <c r="F9"/>
  <c r="F20"/>
  <c r="F16"/>
  <c r="F12"/>
  <c r="F8"/>
  <c r="E18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P27" i="1" l="1"/>
  <c r="P17"/>
  <c r="N9"/>
  <c r="N17"/>
  <c r="N21"/>
  <c r="N12"/>
  <c r="M30" i="2"/>
  <c r="M25" i="1"/>
  <c r="M30"/>
  <c r="M20"/>
  <c r="M29"/>
  <c r="M10"/>
  <c r="L14"/>
  <c r="L27"/>
  <c r="L20"/>
  <c r="L9"/>
  <c r="L7"/>
  <c r="J16"/>
  <c r="J22"/>
  <c r="G30"/>
  <c r="G17"/>
  <c r="G26"/>
  <c r="G10"/>
  <c r="Z19" i="2"/>
  <c r="F23" i="1"/>
  <c r="F18"/>
  <c r="F10"/>
  <c r="U30" i="2"/>
  <c r="D31" i="1"/>
  <c r="D10"/>
  <c r="AA30" i="2"/>
  <c r="AB11" i="1"/>
  <c r="AA19" i="2" s="1"/>
  <c r="W31"/>
  <c r="Z16" i="1"/>
  <c r="Y32"/>
  <c r="Y11"/>
  <c r="X18"/>
  <c r="W25"/>
  <c r="W11"/>
  <c r="U30"/>
  <c r="U27"/>
  <c r="T31" i="2" s="1"/>
  <c r="U17" i="1"/>
  <c r="U25"/>
  <c r="U11"/>
  <c r="U22"/>
  <c r="U18"/>
  <c r="T14"/>
  <c r="T25"/>
  <c r="S22"/>
  <c r="S10"/>
  <c r="R27"/>
  <c r="R28"/>
  <c r="R9"/>
  <c r="R11"/>
  <c r="N6"/>
  <c r="N18"/>
  <c r="M23"/>
  <c r="L22" i="2" s="1"/>
  <c r="M12" i="1"/>
  <c r="M24"/>
  <c r="M14"/>
  <c r="L23"/>
  <c r="K17" i="2" s="1"/>
  <c r="L29" i="1"/>
  <c r="L18"/>
  <c r="K15"/>
  <c r="K6"/>
  <c r="K18"/>
  <c r="J8"/>
  <c r="I14"/>
  <c r="I12"/>
  <c r="H13"/>
  <c r="F25"/>
  <c r="F7"/>
  <c r="F6"/>
  <c r="X25"/>
  <c r="W34" i="2" s="1"/>
  <c r="X30" i="1"/>
  <c r="W27" i="2" s="1"/>
  <c r="X12" i="1"/>
  <c r="X7"/>
  <c r="W24" i="2"/>
  <c r="W30" i="1"/>
  <c r="U9"/>
  <c r="T30"/>
  <c r="R15"/>
  <c r="R30"/>
  <c r="Q21"/>
  <c r="Q15"/>
  <c r="Q25"/>
  <c r="Q30"/>
  <c r="Q26"/>
  <c r="P30"/>
  <c r="P26"/>
  <c r="N14"/>
  <c r="M13"/>
  <c r="K30"/>
  <c r="J13"/>
  <c r="J27"/>
  <c r="J7"/>
  <c r="J15"/>
  <c r="I15"/>
  <c r="I6"/>
  <c r="I7"/>
  <c r="W29" i="2"/>
  <c r="H16" i="1"/>
  <c r="G7"/>
  <c r="E25"/>
  <c r="E14"/>
  <c r="E21"/>
  <c r="D7"/>
  <c r="D6"/>
  <c r="Z14"/>
  <c r="Z15"/>
  <c r="Z32"/>
  <c r="Z20"/>
  <c r="Z25"/>
  <c r="Z30"/>
  <c r="Y35" i="2"/>
  <c r="AB35" s="1"/>
  <c r="AF35"/>
  <c r="AE35" i="1"/>
  <c r="Z7"/>
  <c r="W30" i="2"/>
  <c r="Y15" i="1"/>
  <c r="Y25"/>
  <c r="Y26"/>
  <c r="Y34"/>
  <c r="X6"/>
  <c r="X9"/>
  <c r="X26"/>
  <c r="W20" i="2" s="1"/>
  <c r="X13" i="1"/>
  <c r="W23" i="2" s="1"/>
  <c r="W27" i="1"/>
  <c r="V30" i="2" s="1"/>
  <c r="V34"/>
  <c r="W15" i="1"/>
  <c r="W7"/>
  <c r="W9"/>
  <c r="U15"/>
  <c r="T33"/>
  <c r="T17"/>
  <c r="T19"/>
  <c r="T32"/>
  <c r="S31" i="2" s="1"/>
  <c r="S26" i="1"/>
  <c r="S27"/>
  <c r="R26"/>
  <c r="R14"/>
  <c r="R7"/>
  <c r="T8"/>
  <c r="T22"/>
  <c r="S31"/>
  <c r="S33"/>
  <c r="R29"/>
  <c r="Q23" i="2" s="1"/>
  <c r="R33" i="1"/>
  <c r="Q31" i="2" s="1"/>
  <c r="Q29" i="1"/>
  <c r="Q33"/>
  <c r="P32" i="2" s="1"/>
  <c r="AA29"/>
  <c r="P12" i="1"/>
  <c r="P25"/>
  <c r="P14"/>
  <c r="P15"/>
  <c r="P32"/>
  <c r="N29"/>
  <c r="N7"/>
  <c r="M5" i="2" s="1"/>
  <c r="N28" i="1"/>
  <c r="N13"/>
  <c r="M11" i="2" s="1"/>
  <c r="M28" i="1"/>
  <c r="L26" i="2" s="1"/>
  <c r="M15" i="1"/>
  <c r="M31"/>
  <c r="L33" i="2" s="1"/>
  <c r="M7" i="1"/>
  <c r="M8"/>
  <c r="M6"/>
  <c r="K30" i="2"/>
  <c r="K11"/>
  <c r="L6" i="1"/>
  <c r="L28"/>
  <c r="K19"/>
  <c r="K7"/>
  <c r="J5" i="2" s="1"/>
  <c r="J25" i="1"/>
  <c r="J14"/>
  <c r="J17"/>
  <c r="J6"/>
  <c r="I30"/>
  <c r="M17" i="2"/>
  <c r="H6" i="1"/>
  <c r="G6"/>
  <c r="G13"/>
  <c r="G15"/>
  <c r="F15"/>
  <c r="F13"/>
  <c r="F21"/>
  <c r="AA28" i="2"/>
  <c r="E32" i="1"/>
  <c r="H30"/>
  <c r="W14" i="2"/>
  <c r="AA6"/>
  <c r="AA34"/>
  <c r="AA27"/>
  <c r="Z29"/>
  <c r="Z22"/>
  <c r="Z33"/>
  <c r="Z6"/>
  <c r="Z32"/>
  <c r="K31"/>
  <c r="AA26"/>
  <c r="Z31" i="1"/>
  <c r="Z13"/>
  <c r="Z9"/>
  <c r="Z6"/>
  <c r="Z12"/>
  <c r="Z17"/>
  <c r="Z27"/>
  <c r="Z22"/>
  <c r="Z29"/>
  <c r="Z18"/>
  <c r="Z8"/>
  <c r="Z33"/>
  <c r="Y9"/>
  <c r="Y30"/>
  <c r="Y8"/>
  <c r="Y13"/>
  <c r="Y27"/>
  <c r="Y14"/>
  <c r="Y29"/>
  <c r="X33" i="2" s="1"/>
  <c r="Y6" i="1"/>
  <c r="Y28"/>
  <c r="Y7"/>
  <c r="W29"/>
  <c r="V33" i="2" s="1"/>
  <c r="W13" i="1"/>
  <c r="W28"/>
  <c r="W6"/>
  <c r="V28"/>
  <c r="V7"/>
  <c r="V29"/>
  <c r="U17" i="2" s="1"/>
  <c r="V13" i="1"/>
  <c r="V8"/>
  <c r="U29" i="2" s="1"/>
  <c r="V6" i="1"/>
  <c r="U28"/>
  <c r="U14"/>
  <c r="U12"/>
  <c r="U6"/>
  <c r="U29"/>
  <c r="T33" i="2" s="1"/>
  <c r="U7" i="1"/>
  <c r="T5" i="2" s="1"/>
  <c r="U8" i="1"/>
  <c r="U13"/>
  <c r="T9"/>
  <c r="T13"/>
  <c r="T27"/>
  <c r="T15"/>
  <c r="T28"/>
  <c r="T7"/>
  <c r="S5" i="2" s="1"/>
  <c r="T29" i="1"/>
  <c r="T6"/>
  <c r="S28"/>
  <c r="S7"/>
  <c r="R5" i="2" s="1"/>
  <c r="S29" i="1"/>
  <c r="S13"/>
  <c r="S8"/>
  <c r="S15"/>
  <c r="S9"/>
  <c r="S6"/>
  <c r="R8"/>
  <c r="R13"/>
  <c r="R12"/>
  <c r="R6"/>
  <c r="Q31"/>
  <c r="Q13"/>
  <c r="Q28"/>
  <c r="Q6"/>
  <c r="Q8"/>
  <c r="Q7"/>
  <c r="P5" i="2" s="1"/>
  <c r="P13" i="1"/>
  <c r="P7"/>
  <c r="O5" i="2" s="1"/>
  <c r="P29" i="1"/>
  <c r="O33" i="2" s="1"/>
  <c r="I23" i="1"/>
  <c r="I27"/>
  <c r="Z12" i="2"/>
  <c r="L12"/>
  <c r="AA12"/>
  <c r="H26" i="1"/>
  <c r="H9"/>
  <c r="H8"/>
  <c r="H7"/>
  <c r="G5" i="2" s="1"/>
  <c r="G22" i="1"/>
  <c r="G21"/>
  <c r="G28"/>
  <c r="G14"/>
  <c r="K29" i="2"/>
  <c r="L21"/>
  <c r="AA21"/>
  <c r="Z21"/>
  <c r="AA24"/>
  <c r="M21"/>
  <c r="U21"/>
  <c r="F30" i="1"/>
  <c r="F16"/>
  <c r="F8"/>
  <c r="F24"/>
  <c r="F14"/>
  <c r="F29"/>
  <c r="F9"/>
  <c r="D32"/>
  <c r="D14"/>
  <c r="D11"/>
  <c r="D16"/>
  <c r="E24"/>
  <c r="Q16" i="2"/>
  <c r="AA22"/>
  <c r="Z20"/>
  <c r="Z18"/>
  <c r="AA23"/>
  <c r="U18"/>
  <c r="Z16"/>
  <c r="AA15"/>
  <c r="AA16"/>
  <c r="Z11"/>
  <c r="K10"/>
  <c r="Z17"/>
  <c r="E23" i="1"/>
  <c r="E30"/>
  <c r="E13"/>
  <c r="E9"/>
  <c r="E12"/>
  <c r="E6"/>
  <c r="AA10" i="2"/>
  <c r="AA25"/>
  <c r="AA11"/>
  <c r="K9"/>
  <c r="Z9"/>
  <c r="Z10"/>
  <c r="K14"/>
  <c r="AA7"/>
  <c r="R31"/>
  <c r="M32"/>
  <c r="K32"/>
  <c r="L30"/>
  <c r="P34"/>
  <c r="P30"/>
  <c r="K23"/>
  <c r="O28"/>
  <c r="L34"/>
  <c r="G24" i="1"/>
  <c r="G11"/>
  <c r="I13"/>
  <c r="I10"/>
  <c r="I24"/>
  <c r="I21"/>
  <c r="P8"/>
  <c r="O29" i="2" s="1"/>
  <c r="P9" i="1"/>
  <c r="K12"/>
  <c r="J19" i="2" s="1"/>
  <c r="K9" i="1"/>
  <c r="K29"/>
  <c r="K13"/>
  <c r="K31"/>
  <c r="K8"/>
  <c r="J34" i="2" s="1"/>
  <c r="J32" i="1"/>
  <c r="J19"/>
  <c r="J24"/>
  <c r="J28"/>
  <c r="J29"/>
  <c r="J20"/>
  <c r="J12"/>
  <c r="J31"/>
  <c r="J26"/>
  <c r="I8"/>
  <c r="I29"/>
  <c r="I19"/>
  <c r="I26"/>
  <c r="I31"/>
  <c r="I28"/>
  <c r="I16"/>
  <c r="I9"/>
  <c r="H32"/>
  <c r="H28"/>
  <c r="H22"/>
  <c r="H12"/>
  <c r="H14"/>
  <c r="H29"/>
  <c r="G32"/>
  <c r="G25"/>
  <c r="G27"/>
  <c r="G9"/>
  <c r="G34"/>
  <c r="G8"/>
  <c r="G29"/>
  <c r="F27"/>
  <c r="F28"/>
  <c r="F31"/>
  <c r="D22"/>
  <c r="D34"/>
  <c r="E29"/>
  <c r="E28"/>
  <c r="D33"/>
  <c r="D12"/>
  <c r="D15"/>
  <c r="D28"/>
  <c r="H19"/>
  <c r="H15"/>
  <c r="H21"/>
  <c r="H24"/>
  <c r="H31"/>
  <c r="E5" i="2"/>
  <c r="D5"/>
  <c r="F5"/>
  <c r="G23" i="1"/>
  <c r="G19"/>
  <c r="E19"/>
  <c r="E27"/>
  <c r="E26"/>
  <c r="E31"/>
  <c r="E15"/>
  <c r="E8"/>
  <c r="D9"/>
  <c r="D23"/>
  <c r="D18"/>
  <c r="D29"/>
  <c r="D26"/>
  <c r="D30"/>
  <c r="D19"/>
  <c r="D13"/>
  <c r="D27"/>
  <c r="D24"/>
  <c r="D8"/>
  <c r="M19" i="2" l="1"/>
  <c r="M29"/>
  <c r="R29"/>
  <c r="AD33" i="1"/>
  <c r="AE33" s="1"/>
  <c r="P33" i="2"/>
  <c r="K22"/>
  <c r="AD20" i="1"/>
  <c r="AE20" s="1"/>
  <c r="K8" i="2"/>
  <c r="K21"/>
  <c r="U28"/>
  <c r="S32"/>
  <c r="O32"/>
  <c r="W19"/>
  <c r="AD34" i="1"/>
  <c r="AE34" s="1"/>
  <c r="AD24"/>
  <c r="AE24" s="1"/>
  <c r="K25" i="2"/>
  <c r="AD26" i="1"/>
  <c r="AE26" s="1"/>
  <c r="AD28"/>
  <c r="AE28" s="1"/>
  <c r="K18" i="2"/>
  <c r="K26"/>
  <c r="AD23" i="1"/>
  <c r="AE23" s="1"/>
  <c r="AD31"/>
  <c r="AE31" s="1"/>
  <c r="AD29"/>
  <c r="AE29" s="1"/>
  <c r="AD8"/>
  <c r="AE8" s="1"/>
  <c r="AD27"/>
  <c r="AE27" s="1"/>
  <c r="AD10"/>
  <c r="AD9"/>
  <c r="AE9" s="1"/>
  <c r="AD22"/>
  <c r="AE22" s="1"/>
  <c r="AD12"/>
  <c r="AE12" s="1"/>
  <c r="AD30"/>
  <c r="AE30" s="1"/>
  <c r="AD18"/>
  <c r="AE18" s="1"/>
  <c r="AD13"/>
  <c r="AE13" s="1"/>
  <c r="AD19"/>
  <c r="AE19" s="1"/>
  <c r="AD15"/>
  <c r="AE15" s="1"/>
  <c r="AD16"/>
  <c r="AE16" s="1"/>
  <c r="AD17"/>
  <c r="AE17" s="1"/>
  <c r="AD6"/>
  <c r="AE6" s="1"/>
  <c r="AD25"/>
  <c r="AE25" s="1"/>
  <c r="AD32"/>
  <c r="AE32" s="1"/>
  <c r="AD14"/>
  <c r="AE14" s="1"/>
  <c r="AD21"/>
  <c r="AE21" s="1"/>
  <c r="AD11"/>
  <c r="AE11" s="1"/>
  <c r="AD7"/>
  <c r="W17" i="2"/>
  <c r="Y31"/>
  <c r="Q19"/>
  <c r="X31"/>
  <c r="V31"/>
  <c r="S21"/>
  <c r="E30"/>
  <c r="R22"/>
  <c r="L17"/>
  <c r="S33"/>
  <c r="AE10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7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1" i="1" l="1"/>
  <c r="AC23"/>
  <c r="AC17"/>
  <c r="AC33"/>
  <c r="AC8"/>
  <c r="AC7"/>
  <c r="AC18"/>
  <c r="AC6"/>
  <c r="AC30"/>
  <c r="AC27"/>
  <c r="AC20"/>
  <c r="AC14"/>
  <c r="AC29"/>
  <c r="AC10"/>
  <c r="AC12"/>
  <c r="AC19"/>
  <c r="AC13"/>
  <c r="AC21"/>
  <c r="AC15"/>
  <c r="AC31"/>
  <c r="AC24"/>
  <c r="AC28"/>
  <c r="AC32"/>
  <c r="AC25"/>
  <c r="AC9"/>
  <c r="AC26"/>
  <c r="AC16"/>
  <c r="AC34"/>
  <c r="AC22"/>
</calcChain>
</file>

<file path=xl/sharedStrings.xml><?xml version="1.0" encoding="utf-8"?>
<sst xmlns="http://schemas.openxmlformats.org/spreadsheetml/2006/main" count="825" uniqueCount="146">
  <si>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</si>
  <si>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</si>
  <si>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</si>
  <si>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</si>
  <si>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</si>
  <si>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</si>
  <si>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</si>
  <si>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</si>
  <si>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</si>
  <si>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</si>
  <si>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</si>
  <si>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</si>
  <si>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</si>
  <si>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</si>
  <si>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</si>
  <si>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</si>
  <si>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</si>
  <si>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</si>
  <si>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</si>
  <si>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</si>
  <si>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</si>
  <si>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</si>
  <si>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</si>
  <si>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</si>
  <si>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</si>
  <si>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</si>
  <si>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</si>
  <si>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</si>
  <si>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</si>
  <si>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</si>
  <si>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</si>
  <si>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</si>
  <si>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</si>
  <si>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</si>
  <si>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</si>
  <si>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</si>
  <si>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</si>
  <si>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</si>
  <si>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</si>
  <si>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</si>
  <si>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</si>
  <si>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</si>
  <si>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</si>
  <si>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</si>
  <si>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</si>
  <si>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</si>
  <si>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</si>
  <si>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</si>
  <si>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</si>
  <si>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</si>
  <si>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</si>
  <si>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</si>
  <si>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</si>
  <si>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</si>
  <si>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</si>
  <si>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</si>
  <si>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</si>
  <si>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</si>
  <si>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</si>
  <si>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</si>
  <si>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</si>
  <si>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</si>
  <si>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</si>
  <si>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</si>
  <si>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</si>
  <si>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</si>
  <si>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</si>
  <si>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</si>
  <si>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</si>
  <si>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</si>
  <si>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</si>
  <si>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</si>
  <si>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</si>
  <si>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</si>
  <si>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</si>
  <si>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</si>
  <si>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</si>
  <si>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</si>
  <si>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</si>
  <si>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</si>
  <si>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</si>
  <si>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</si>
  <si>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</si>
  <si>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</si>
  <si>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</si>
  <si>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</si>
  <si>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</si>
  <si>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</si>
  <si>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</si>
  <si>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</si>
  <si>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</si>
  <si>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</si>
  <si>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</si>
  <si>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</si>
  <si>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</si>
  <si>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</si>
  <si>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</si>
  <si>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</si>
  <si>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</si>
  <si>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</si>
  <si>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</si>
  <si>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</si>
  <si>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</si>
  <si>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</si>
  <si>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</si>
  <si>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</si>
  <si>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</si>
  <si>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</si>
  <si>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</si>
  <si>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</si>
  <si>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</si>
  <si>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</si>
  <si>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</si>
  <si>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</si>
  <si>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</si>
  <si>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</si>
  <si>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</si>
  <si>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</si>
  <si>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Marek Daniel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</si>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</sst>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zoomScale="70" zoomScaleNormal="70" workbookViewId="0">
      <selection activeCell="AH19" sqref="AG18:AH19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127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125</v>
      </c>
      <c r="E4" s="12" t="s">
        <v>126</v>
      </c>
      <c r="F4" s="13" t="s">
        <v>128</v>
      </c>
      <c r="G4" s="13" t="s">
        <v>129</v>
      </c>
      <c r="H4" s="12" t="s">
        <v>133</v>
      </c>
      <c r="I4" s="12" t="s">
        <v>134</v>
      </c>
      <c r="J4" s="13" t="s">
        <v>135</v>
      </c>
      <c r="K4" s="88" t="s">
        <v>136</v>
      </c>
      <c r="L4" s="88" t="s">
        <v>137</v>
      </c>
      <c r="M4" s="88" t="s">
        <v>139</v>
      </c>
      <c r="N4" s="88" t="s">
        <v>140</v>
      </c>
      <c r="O4" s="88" t="s">
        <v>107</v>
      </c>
      <c r="P4" s="13" t="s">
        <v>145</v>
      </c>
      <c r="Q4" s="12" t="s">
        <v>141</v>
      </c>
      <c r="R4" s="12" t="s">
        <v>142</v>
      </c>
      <c r="S4" s="12" t="s">
        <v>143</v>
      </c>
      <c r="T4" s="12" t="s">
        <v>108</v>
      </c>
      <c r="U4" s="12" t="s">
        <v>109</v>
      </c>
      <c r="V4" s="12" t="s">
        <v>83</v>
      </c>
      <c r="W4" s="13" t="s">
        <v>110</v>
      </c>
      <c r="X4" s="12" t="s">
        <v>111</v>
      </c>
      <c r="Y4" s="12" t="s">
        <v>112</v>
      </c>
      <c r="Z4" s="12" t="s">
        <v>113</v>
      </c>
      <c r="AA4" s="13" t="s">
        <v>114</v>
      </c>
      <c r="AB4" s="51" t="s">
        <v>115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10</v>
      </c>
      <c r="N5" s="63">
        <f>List1!AF3</f>
        <v>9</v>
      </c>
      <c r="O5" s="63">
        <f>List1!AE3</f>
        <v>0</v>
      </c>
      <c r="P5" s="63">
        <f>List1!AI3</f>
        <v>8</v>
      </c>
      <c r="Q5" s="63">
        <f>List1!AL3</f>
        <v>8</v>
      </c>
      <c r="R5" s="63">
        <f>List1!AK3</f>
        <v>0</v>
      </c>
      <c r="S5" s="63">
        <f>List1!AN3</f>
        <v>0</v>
      </c>
      <c r="T5" s="63">
        <f>List1!AM3</f>
        <v>0</v>
      </c>
      <c r="U5" s="63">
        <f>List1!AP3</f>
        <v>0</v>
      </c>
      <c r="V5" s="63">
        <f>List1!AO3</f>
        <v>0</v>
      </c>
      <c r="W5" s="63">
        <f>List1!AR3</f>
        <v>0</v>
      </c>
      <c r="X5" s="63">
        <f>List1!AQ3</f>
        <v>0</v>
      </c>
      <c r="Y5" s="63">
        <f>List1!AT3</f>
        <v>0</v>
      </c>
      <c r="Z5" s="63">
        <f>List1!AS3</f>
        <v>0</v>
      </c>
      <c r="AA5" s="63">
        <f>List1!AV3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>
        <f>IFERROR(VLOOKUP($C6,List1!$AC$4:$AD$23,2,FALSE),"")</f>
        <v>10</v>
      </c>
      <c r="N6" s="101">
        <f>IFERROR(VLOOKUP($C6,List1!$AF$4:$AG$23,2,FALSE),"")</f>
        <v>8</v>
      </c>
      <c r="O6" s="101"/>
      <c r="P6" s="101">
        <f>IFERROR(VLOOKUP($C6,List1!$AL$4:$AM$23,2,FALSE),"")</f>
        <v>8</v>
      </c>
      <c r="Q6" s="101" t="str">
        <f>IFERROR(VLOOKUP($C6,List1!$AO$4:$AP$23,2,FALSE),"")</f>
        <v/>
      </c>
      <c r="R6" s="101" t="str">
        <f>IFERROR(VLOOKUP($C6,List1!$AR$4:$AS$23,2,FALSE),"")</f>
        <v/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87</v>
      </c>
      <c r="AD6" s="103">
        <f>SUM(D6:AB6)</f>
        <v>87</v>
      </c>
      <c r="AE6" s="108">
        <f>IF(AD6=0,"",SUM(D6:AB6)/(SUMIF(D6:AB6,"&gt;0",$D$5:$AB$5)))</f>
        <v>0.94565217391304346</v>
      </c>
    </row>
    <row r="7" spans="1:32" ht="18.75" customHeight="1">
      <c r="A7" s="14"/>
      <c r="B7" s="138" t="s">
        <v>5</v>
      </c>
      <c r="C7" s="133" t="s">
        <v>10</v>
      </c>
      <c r="D7" s="100">
        <f>IFERROR(VLOOKUP($C7,List1!$B$4:$C$23,2,FALSE),"")</f>
        <v>4</v>
      </c>
      <c r="E7" s="101" t="str">
        <f>IFERROR(VLOOKUP($C7,List1!$E$4:$F$23,2,FALSE),"")</f>
        <v/>
      </c>
      <c r="F7" s="101">
        <f>IFERROR(VLOOKUP($C7,List1!$H$4:$I$23,2,FALSE),"")</f>
        <v>1</v>
      </c>
      <c r="G7" s="101" t="str">
        <f>IFERROR(VLOOKUP($C7,List1!$K$4:$L$23,2,FALSE),"")</f>
        <v/>
      </c>
      <c r="H7" s="101">
        <f>IFERROR(VLOOKUP($C7,List1!$N$4:$O$23,2,FALSE),"")</f>
        <v>6</v>
      </c>
      <c r="I7" s="101">
        <f>IFERROR(VLOOKUP($C7,List1!$Q$4:$R$23,2,FALSE),"")</f>
        <v>4</v>
      </c>
      <c r="J7" s="101" t="str">
        <f>IFERROR(VLOOKUP($C7,List1!$T$4:$U$23,2,FALSE),"")</f>
        <v/>
      </c>
      <c r="K7" s="101">
        <f>IFERROR(VLOOKUP($C7,List1!$W$4:$X$23,2,FALSE),"")</f>
        <v>4</v>
      </c>
      <c r="L7" s="101">
        <f>IFERROR(VLOOKUP($C7,List1!$Z$4:$AA$23,2,FALSE),"")</f>
        <v>6</v>
      </c>
      <c r="M7" s="101">
        <f>IFERROR(VLOOKUP($C7,List1!$AC$4:$AD$23,2,FALSE),"")</f>
        <v>6</v>
      </c>
      <c r="N7" s="101">
        <f>IFERROR(VLOOKUP($C7,List1!$AF$4:$AG$23,2,FALSE),"")</f>
        <v>5</v>
      </c>
      <c r="O7" s="101"/>
      <c r="P7" s="101">
        <f>IFERROR(VLOOKUP($C7,List1!$AL$4:$AM$23,2,FALSE),"")</f>
        <v>6</v>
      </c>
      <c r="Q7" s="101" t="str">
        <f>IFERROR(VLOOKUP($C7,List1!$AO$4:$AP$23,2,FALSE),"")</f>
        <v/>
      </c>
      <c r="R7" s="101" t="str">
        <f>IFERROR(VLOOKUP($C7,List1!$AR$4:$AS$23,2,FALSE),"")</f>
        <v/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42</v>
      </c>
      <c r="AD7" s="103">
        <f>SUM(D7:AB7)</f>
        <v>42</v>
      </c>
      <c r="AE7" s="108">
        <f>IF(AD7=0,"",SUM(D7:AB7)/(SUMIF(D7:AB7,"&gt;0",$D$5:$AB$5)))</f>
        <v>0.58333333333333337</v>
      </c>
    </row>
    <row r="8" spans="1:32" ht="18.75" customHeight="1">
      <c r="A8" s="14"/>
      <c r="B8" s="139" t="s">
        <v>7</v>
      </c>
      <c r="C8" s="134" t="s">
        <v>6</v>
      </c>
      <c r="D8" s="100" t="str">
        <f>IFERROR(VLOOKUP($C8,List1!$B$4:$C$23,2,FALSE),"")</f>
        <v/>
      </c>
      <c r="E8" s="101">
        <f>IFERROR(VLOOKUP($C8,List1!$E$4:$F$23,2,FALSE),"")</f>
        <v>7</v>
      </c>
      <c r="F8" s="101" t="str">
        <f>IFERROR(VLOOKUP($C8,List1!$H$4:$I$23,2,FALSE),"")</f>
        <v/>
      </c>
      <c r="G8" s="101" t="str">
        <f>IFERROR(VLOOKUP($C8,List1!$K$4:$L$23,2,FALSE),"")</f>
        <v/>
      </c>
      <c r="H8" s="101">
        <f>IFERROR(VLOOKUP($C8,List1!$N$4:$O$23,2,FALSE),"")</f>
        <v>5</v>
      </c>
      <c r="I8" s="101">
        <f>IFERROR(VLOOKUP($C8,List1!$Q$4:$R$23,2,FALSE),"")</f>
        <v>6</v>
      </c>
      <c r="J8" s="101">
        <f>IFERROR(VLOOKUP($C8,List1!$T$4:$U$23,2,FALSE),"")</f>
        <v>8</v>
      </c>
      <c r="K8" s="101">
        <f>IFERROR(VLOOKUP($C8,List1!$W$4:$X$23,2,FALSE),"")</f>
        <v>7</v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>
        <f>IFERROR(VLOOKUP($C8,List1!$AF$4:$AG$23,2,FALSE),"")</f>
        <v>2</v>
      </c>
      <c r="O8" s="101"/>
      <c r="P8" s="101">
        <f>IFERROR(VLOOKUP($C8,List1!$AL$4:$AM$23,2,FALSE),"")</f>
        <v>7</v>
      </c>
      <c r="Q8" s="101" t="str">
        <f>IFERROR(VLOOKUP($C8,List1!$AO$4:$AP$23,2,FALSE),"")</f>
        <v/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42</v>
      </c>
      <c r="AD8" s="103">
        <f>SUM(D8:AB8)</f>
        <v>42</v>
      </c>
      <c r="AE8" s="108">
        <f>IF(AD8=0,"",SUM(D8:AB8)/(SUMIF(D8:AB8,"&gt;0",$D$5:$AB$5)))</f>
        <v>0.71186440677966101</v>
      </c>
    </row>
    <row r="9" spans="1:32" ht="18.75" customHeight="1">
      <c r="A9" s="14"/>
      <c r="B9" s="100" t="s">
        <v>9</v>
      </c>
      <c r="C9" s="133" t="s">
        <v>26</v>
      </c>
      <c r="D9" s="100">
        <f>IFERROR(VLOOKUP($C9,List1!$B$4:$C$23,2,FALSE),"")</f>
        <v>1</v>
      </c>
      <c r="E9" s="101">
        <f>IFERROR(VLOOKUP($C9,List1!$E$4:$F$23,2,FALSE),"")</f>
        <v>5</v>
      </c>
      <c r="F9" s="101">
        <f>IFERROR(VLOOKUP($C9,List1!$H$4:$I$23,2,FALSE),"")</f>
        <v>2</v>
      </c>
      <c r="G9" s="101">
        <f>IFERROR(VLOOKUP($C9,List1!$K$4:$L$23,2,FALSE),"")</f>
        <v>4</v>
      </c>
      <c r="H9" s="101">
        <f>IFERROR(VLOOKUP($C9,List1!$N$4:$O$23,2,FALSE),"")</f>
        <v>4</v>
      </c>
      <c r="I9" s="101">
        <f>IFERROR(VLOOKUP($C9,List1!$Q$4:$R$23,2,FALSE),"")</f>
        <v>5</v>
      </c>
      <c r="J9" s="101">
        <f>IFERROR(VLOOKUP($C9,List1!$T$4:$U$23,2,FALSE),"")</f>
        <v>2</v>
      </c>
      <c r="K9" s="101">
        <f>IFERROR(VLOOKUP($C9,List1!$W$4:$X$23,2,FALSE),"")</f>
        <v>2</v>
      </c>
      <c r="L9" s="101">
        <f>IFERROR(VLOOKUP($C9,List1!$Z$4:$AA$23,2,FALSE),"")</f>
        <v>4</v>
      </c>
      <c r="M9" s="101">
        <f>IFERROR(VLOOKUP($C9,List1!$AC$4:$AD$23,2,FALSE),"")</f>
        <v>5</v>
      </c>
      <c r="N9" s="101">
        <f>IFERROR(VLOOKUP($C9,List1!$AF$4:$AG$23,2,FALSE),"")</f>
        <v>1</v>
      </c>
      <c r="O9" s="101"/>
      <c r="P9" s="101">
        <f>IFERROR(VLOOKUP($C9,List1!$AL$4:$AM$23,2,FALSE),"")</f>
        <v>4</v>
      </c>
      <c r="Q9" s="101" t="str">
        <f>IFERROR(VLOOKUP($C9,List1!$AO$4:$AP$23,2,FALSE),"")</f>
        <v/>
      </c>
      <c r="R9" s="101" t="str">
        <f>IFERROR(VLOOKUP($C9,List1!$AR$4:$AS$23,2,FALSE),"")</f>
        <v/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39</v>
      </c>
      <c r="AD9" s="103">
        <f>SUM(D9:AB9)</f>
        <v>39</v>
      </c>
      <c r="AE9" s="108">
        <f>IF(AD9=0,"",SUM(D9:AB9)/(SUMIF(D9:AB9,"&gt;0",$D$5:$AB$5)))</f>
        <v>0.39795918367346939</v>
      </c>
    </row>
    <row r="10" spans="1:32" ht="18.75" customHeight="1">
      <c r="A10" s="14"/>
      <c r="B10" s="100" t="s">
        <v>11</v>
      </c>
      <c r="C10" s="134" t="s">
        <v>122</v>
      </c>
      <c r="D10" s="100">
        <f>IFERROR(VLOOKUP($C10,List1!$B$4:$C$23,2,FALSE),"")</f>
        <v>6</v>
      </c>
      <c r="E10" s="101" t="str">
        <f>IFERROR(VLOOKUP($C10,List1!$E$4:$F$23,2,FALSE),"")</f>
        <v/>
      </c>
      <c r="F10" s="101">
        <f>IFERROR(VLOOKUP($C10,List1!$H$4:$I$23,2,FALSE),"")</f>
        <v>4</v>
      </c>
      <c r="G10" s="101">
        <f>IFERROR(VLOOKUP($C10,List1!$K$4:$L$23,2,FALSE),"")</f>
        <v>9</v>
      </c>
      <c r="H10" s="101" t="str">
        <f>IFERROR(VLOOKUP($C10,List1!$N$4:$O$23,2,FALSE),"")</f>
        <v/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>
        <f>IFERROR(VLOOKUP($C10,List1!$Z$4:$AA$23,2,FALSE),"")</f>
        <v>7</v>
      </c>
      <c r="M10" s="101">
        <f>IFERROR(VLOOKUP($C10,List1!$AC$4:$AD$23,2,FALSE),"")</f>
        <v>9</v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 t="str">
        <f>IFERROR(VLOOKUP($C10,List1!$AR$4:$AS$23,2,FALSE),"")</f>
        <v/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35</v>
      </c>
      <c r="AD10" s="103">
        <f>SUM(D10:AB10)</f>
        <v>35</v>
      </c>
      <c r="AE10" s="108">
        <f>IF(AD10=0,"",SUM(D10:AB10)/(SUMIF(D10:AB10,"&gt;0",$D$5:$AB$5)))</f>
        <v>0.89743589743589747</v>
      </c>
    </row>
    <row r="11" spans="1:32" ht="18.75" customHeight="1">
      <c r="B11" s="100" t="s">
        <v>13</v>
      </c>
      <c r="C11" s="134" t="s">
        <v>88</v>
      </c>
      <c r="D11" s="100" t="str">
        <f>IFERROR(VLOOKUP($C11,List1!$B$4:$C$23,2,FALSE),"")</f>
        <v/>
      </c>
      <c r="E11" s="101" t="str">
        <f>IFERROR(VLOOKUP($C11,List1!$E$4:$F$23,2,FALSE),"")</f>
        <v/>
      </c>
      <c r="F11" s="101" t="str">
        <f>IFERROR(VLOOKUP($C11,List1!$H$4:$I$23,2,FALSE),"")</f>
        <v/>
      </c>
      <c r="G11" s="101">
        <f>IFERROR(VLOOKUP($C11,List1!$K$4:$L$23,2,FALSE),"")</f>
        <v>7</v>
      </c>
      <c r="H11" s="101">
        <f>IFERROR(VLOOKUP($C11,List1!$N$4:$O$23,2,FALSE),"")</f>
        <v>7</v>
      </c>
      <c r="I11" s="101">
        <f>IFERROR(VLOOKUP($C11,List1!$Q$4:$R$23,2,FALSE),"")</f>
        <v>7</v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>
        <f>IFERROR(VLOOKUP($C11,List1!$AF$4:$AG$23,2,FALSE),"")</f>
        <v>6</v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 t="str">
        <f>IFERROR(VLOOKUP($C11,List1!$AR$4:$AS$23,2,FALSE),"")</f>
        <v/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27</v>
      </c>
      <c r="AD11" s="103">
        <f>SUM(D11:AB11)</f>
        <v>27</v>
      </c>
      <c r="AE11" s="108">
        <f>IF(AD11=0,"",SUM(D11:AB11)/(SUMIF(D11:AB11,"&gt;0",$D$5:$AB$5)))</f>
        <v>0.72972972972972971</v>
      </c>
    </row>
    <row r="12" spans="1:32" ht="18.75" customHeight="1">
      <c r="B12" s="100" t="s">
        <v>14</v>
      </c>
      <c r="C12" s="134" t="s">
        <v>105</v>
      </c>
      <c r="D12" s="100" t="str">
        <f>IFERROR(VLOOKUP($C12,List1!$B$4:$C$23,2,FALSE),"")</f>
        <v/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>
        <f>IFERROR(VLOOKUP($C12,List1!$K$4:$L$23,2,FALSE),"")</f>
        <v>6</v>
      </c>
      <c r="H12" s="101" t="str">
        <f>IFERROR(VLOOKUP($C12,List1!$N$4:$O$23,2,FALSE),"")</f>
        <v/>
      </c>
      <c r="I12" s="101">
        <f>IFERROR(VLOOKUP($C12,List1!$Q$4:$R$23,2,FALSE),"")</f>
        <v>1</v>
      </c>
      <c r="J12" s="101">
        <f>IFERROR(VLOOKUP($C12,List1!$T$4:$U$23,2,FALSE),"")</f>
        <v>3</v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>
        <f>IFERROR(VLOOKUP($C12,List1!$AC$4:$AD$23,2,FALSE),"")</f>
        <v>8</v>
      </c>
      <c r="N12" s="101">
        <f>IFERROR(VLOOKUP($C12,List1!$AF$4:$AG$23,2,FALSE),"")</f>
        <v>4</v>
      </c>
      <c r="O12" s="101"/>
      <c r="P12" s="101">
        <f>IFERROR(VLOOKUP($C12,List1!$AL$4:$AM$23,2,FALSE),"")</f>
        <v>5</v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27</v>
      </c>
      <c r="AD12" s="103">
        <f>SUM(D12:AB12)</f>
        <v>27</v>
      </c>
      <c r="AE12" s="108">
        <f>IF(AD12=0,"",SUM(D12:AB12)/(SUMIF(D12:AB12,"&gt;0",$D$5:$AB$5)))</f>
        <v>0.50943396226415094</v>
      </c>
    </row>
    <row r="13" spans="1:32" ht="18.75" customHeight="1">
      <c r="B13" s="100" t="s">
        <v>16</v>
      </c>
      <c r="C13" s="133" t="s">
        <v>8</v>
      </c>
      <c r="D13" s="100">
        <f>IFERROR(VLOOKUP($C13,List1!$B$4:$C$23,2,FALSE),"")</f>
        <v>3</v>
      </c>
      <c r="E13" s="101" t="str">
        <f>IFERROR(VLOOKUP($C13,List1!$E$4:$F$23,2,FALSE),"")</f>
        <v/>
      </c>
      <c r="F13" s="101">
        <f>IFERROR(VLOOKUP($C13,List1!$H$4:$I$23,2,FALSE),"")</f>
        <v>3</v>
      </c>
      <c r="G13" s="101">
        <f>IFERROR(VLOOKUP($C13,List1!$K$4:$L$23,2,FALSE),"")</f>
        <v>5</v>
      </c>
      <c r="H13" s="101">
        <f>IFERROR(VLOOKUP($C13,List1!$N$4:$O$23,2,FALSE),"")</f>
        <v>3</v>
      </c>
      <c r="I13" s="101" t="str">
        <f>IFERROR(VLOOKUP($C13,List1!$Q$4:$R$23,2,FALSE),"")</f>
        <v/>
      </c>
      <c r="J13" s="101">
        <f>IFERROR(VLOOKUP($C13,List1!$T$4:$U$23,2,FALSE),"")</f>
        <v>4</v>
      </c>
      <c r="K13" s="101">
        <f>IFERROR(VLOOKUP($C13,List1!$W$4:$X$23,2,FALSE),"")</f>
        <v>5</v>
      </c>
      <c r="L13" s="101" t="str">
        <f>IFERROR(VLOOKUP($C13,List1!$Z$4:$AA$23,2,FALSE),"")</f>
        <v/>
      </c>
      <c r="M13" s="101" t="str">
        <f>IFERROR(VLOOKUP($C13,List1!$AC$4:$AD$23,2,FALSE),"")</f>
        <v/>
      </c>
      <c r="N13" s="101" t="str">
        <f>IFERROR(VLOOKUP($C13,List1!$AF$4:$AG$23,2,FALSE),"")</f>
        <v/>
      </c>
      <c r="O13" s="101"/>
      <c r="P13" s="101">
        <f>IFERROR(VLOOKUP($C13,List1!$AL$4:$AM$23,2,FALSE),"")</f>
        <v>1</v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24</v>
      </c>
      <c r="AD13" s="103">
        <f>SUM(D13:AB13)</f>
        <v>24</v>
      </c>
      <c r="AE13" s="108">
        <f>IF(AD13=0,"",SUM(D13:AB13)/(SUMIF(D13:AB13,"&gt;0",$D$5:$AB$5)))</f>
        <v>0.42857142857142855</v>
      </c>
      <c r="AF13" s="7"/>
    </row>
    <row r="14" spans="1:32" ht="18.75" customHeight="1">
      <c r="B14" s="100" t="s">
        <v>18</v>
      </c>
      <c r="C14" s="133" t="s">
        <v>19</v>
      </c>
      <c r="D14" s="100" t="str">
        <f>IFERROR(VLOOKUP($C14,List1!$B$4:$C$23,2,FALSE),"")</f>
        <v/>
      </c>
      <c r="E14" s="101">
        <f>IFERROR(VLOOKUP($C14,List1!$E$4:$F$23,2,FALSE),"")</f>
        <v>3</v>
      </c>
      <c r="F14" s="101" t="str">
        <f>IFERROR(VLOOKUP($C14,List1!$H$4:$I$23,2,FALSE),"")</f>
        <v/>
      </c>
      <c r="G14" s="101">
        <f>IFERROR(VLOOKUP($C14,List1!$K$4:$L$23,2,FALSE),"")</f>
        <v>3</v>
      </c>
      <c r="H14" s="101" t="str">
        <f>IFERROR(VLOOKUP($C14,List1!$N$4:$O$23,2,FALSE),"")</f>
        <v/>
      </c>
      <c r="I14" s="101">
        <f>IFERROR(VLOOKUP($C14,List1!$Q$4:$R$23,2,FALSE),"")</f>
        <v>2</v>
      </c>
      <c r="J14" s="101" t="str">
        <f>IFERROR(VLOOKUP($C14,List1!$T$4:$U$23,2,FALSE),"")</f>
        <v/>
      </c>
      <c r="K14" s="101">
        <f>IFERROR(VLOOKUP($C14,List1!$W$4:$X$23,2,FALSE),"")</f>
        <v>6</v>
      </c>
      <c r="L14" s="101">
        <f>IFERROR(VLOOKUP($C14,List1!$Z$4:$AA$23,2,FALSE),"")</f>
        <v>3</v>
      </c>
      <c r="M14" s="101">
        <f>IFERROR(VLOOKUP($C14,List1!$AC$4:$AD$23,2,FALSE),"")</f>
        <v>4</v>
      </c>
      <c r="N14" s="101" t="str">
        <f>IFERROR(VLOOKUP($C14,List1!$AF$4:$AG$23,2,FALSE),"")</f>
        <v/>
      </c>
      <c r="O14" s="101"/>
      <c r="P14" s="101">
        <f>IFERROR(VLOOKUP($C14,List1!$AL$4:$AM$23,2,FALSE),"")</f>
        <v>2</v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23</v>
      </c>
      <c r="AD14" s="103">
        <f>SUM(D14:AB14)</f>
        <v>23</v>
      </c>
      <c r="AE14" s="108">
        <f>IF(AD14=0,"",SUM(D14:AB14)/(SUMIF(D14:AB14,"&gt;0",$D$5:$AB$5)))</f>
        <v>0.38983050847457629</v>
      </c>
    </row>
    <row r="15" spans="1:32" ht="18.75" customHeight="1">
      <c r="B15" s="100" t="s">
        <v>20</v>
      </c>
      <c r="C15" s="134" t="s">
        <v>17</v>
      </c>
      <c r="D15" s="100" t="str">
        <f>IFERROR(VLOOKUP($C15,List1!$B$4:$C$23,2,FALSE),"")</f>
        <v/>
      </c>
      <c r="E15" s="101">
        <f>IFERROR(VLOOKUP($C15,List1!$E$4:$F$23,2,FALSE),"")</f>
        <v>6</v>
      </c>
      <c r="F15" s="101" t="str">
        <f>IFERROR(VLOOKUP($C15,List1!$H$4:$I$23,2,FALSE),"")</f>
        <v/>
      </c>
      <c r="G15" s="101">
        <f>IFERROR(VLOOKUP($C15,List1!$K$4:$L$23,2,FALSE),"")</f>
        <v>8</v>
      </c>
      <c r="H15" s="101">
        <f>IFERROR(VLOOKUP($C15,List1!$N$4:$O$23,2,FALSE),"")</f>
        <v>1</v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>
        <f>IFERROR(VLOOKUP($C15,List1!$W$4:$X$23,2,FALSE),"")</f>
        <v>3</v>
      </c>
      <c r="L15" s="101" t="str">
        <f>IFERROR(VLOOKUP($C15,List1!$Z$4:$AA$23,2,FALSE),"")</f>
        <v/>
      </c>
      <c r="M15" s="101">
        <f>IFERROR(VLOOKUP($C15,List1!$AC$4:$AD$23,2,FALSE),"")</f>
        <v>2</v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20</v>
      </c>
      <c r="AD15" s="103">
        <f>SUM(D15:AB15)</f>
        <v>20</v>
      </c>
      <c r="AE15" s="108">
        <f>IF(AD15=0,"",SUM(D15:AB15)/(SUMIF(D15:AB15,"&gt;0",$D$5:$AB$5)))</f>
        <v>0.43478260869565216</v>
      </c>
    </row>
    <row r="16" spans="1:32" ht="18.75" customHeight="1">
      <c r="B16" s="100" t="s">
        <v>21</v>
      </c>
      <c r="C16" s="133" t="s">
        <v>144</v>
      </c>
      <c r="D16" s="100" t="str">
        <f>IFERROR(VLOOKUP($C16,List1!$B$4:$C$23,2,FALSE),"")</f>
        <v/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 t="str">
        <f>IFERROR(VLOOKUP($C16,List1!$K$4:$L$23,2,FALSE),"")</f>
        <v/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>
        <f>IFERROR(VLOOKUP($C16,List1!$AC$4:$AD$23,2,FALSE),"")</f>
        <v>7</v>
      </c>
      <c r="N16" s="101">
        <f>IFERROR(VLOOKUP($C16,List1!$AF$4:$AG$23,2,FALSE),"")</f>
        <v>9</v>
      </c>
      <c r="O16" s="101"/>
      <c r="P16" s="101" t="str">
        <f>IFERROR(VLOOKUP($C16,List1!$AL$4:$AM$23,2,FALSE),"")</f>
        <v/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16</v>
      </c>
      <c r="AD16" s="103">
        <f>SUM(D16:AB16)</f>
        <v>16</v>
      </c>
      <c r="AE16" s="108">
        <f>IF(AD16=0,"",SUM(D16:AB16)/(SUMIF(D16:AB16,"&gt;0",$D$5:$AB$5)))</f>
        <v>0.84210526315789469</v>
      </c>
    </row>
    <row r="17" spans="2:37" ht="18.75" customHeight="1">
      <c r="B17" s="100" t="s">
        <v>22</v>
      </c>
      <c r="C17" s="135" t="s">
        <v>131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>
        <f>IFERROR(VLOOKUP($C17,List1!$K$4:$L$23,2,FALSE),"")</f>
        <v>2</v>
      </c>
      <c r="H17" s="101">
        <f>IFERROR(VLOOKUP($C17,List1!$N$4:$O$23,2,FALSE),"")</f>
        <v>2</v>
      </c>
      <c r="I17" s="101">
        <f>IFERROR(VLOOKUP($C17,List1!$Q$4:$R$23,2,FALSE),"")</f>
        <v>3</v>
      </c>
      <c r="J17" s="101" t="str">
        <f>IFERROR(VLOOKUP($C17,List1!$T$4:$U$23,2,FALSE),"")</f>
        <v/>
      </c>
      <c r="K17" s="101">
        <f>IFERROR(VLOOKUP($C17,List1!$W$4:$X$23,2,FALSE),"")</f>
        <v>1</v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>
        <f>IFERROR(VLOOKUP($C17,List1!$AF$4:$AG$23,2,FALSE),"")</f>
        <v>3</v>
      </c>
      <c r="O17" s="101"/>
      <c r="P17" s="101">
        <f>IFERROR(VLOOKUP($C17,List1!$AL$4:$AM$23,2,FALSE),"")</f>
        <v>3</v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14</v>
      </c>
      <c r="AD17" s="103">
        <f>SUM(D17:AB17)</f>
        <v>14</v>
      </c>
      <c r="AE17" s="108">
        <f>IF(AD17=0,"",SUM(D17:AB17)/(SUMIF(D17:AB17,"&gt;0",$D$5:$AB$5)))</f>
        <v>0.26415094339622641</v>
      </c>
    </row>
    <row r="18" spans="2:37" ht="18.75" customHeight="1">
      <c r="B18" s="100" t="s">
        <v>23</v>
      </c>
      <c r="C18" s="134" t="s">
        <v>106</v>
      </c>
      <c r="D18" s="100">
        <f>IFERROR(VLOOKUP($C18,List1!$B$4:$C$23,2,FALSE),"")</f>
        <v>5</v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 t="str">
        <f>IFERROR(VLOOKUP($C18,List1!$N$4:$O$23,2,FALSE),"")</f>
        <v/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>
        <f>IFERROR(VLOOKUP($C18,List1!$AF$4:$AG$23,2,FALSE),"")</f>
        <v>7</v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12</v>
      </c>
      <c r="AD18" s="103">
        <f>SUM(D18:AB18)</f>
        <v>12</v>
      </c>
      <c r="AE18" s="108">
        <f>IF(AD18=0,"",SUM(D18:AB18)/(SUMIF(D18:AB18,"&gt;0",$D$5:$AB$5)))</f>
        <v>0.8</v>
      </c>
    </row>
    <row r="19" spans="2:37" ht="18.75" customHeight="1">
      <c r="B19" s="100" t="s">
        <v>24</v>
      </c>
      <c r="C19" s="133" t="s">
        <v>120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>
        <f>IFERROR(VLOOKUP($C19,List1!$N$4:$O$23,2,FALSE),"")</f>
        <v>10</v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 t="str">
        <f>IFERROR(VLOOKUP($C19,List1!$AF$4:$AG$23,2,FALSE),"")</f>
        <v/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10</v>
      </c>
      <c r="AD19" s="103">
        <f>SUM(D19:AB19)</f>
        <v>10</v>
      </c>
      <c r="AE19" s="108">
        <f>IF(AD19=0,"",SUM(D19:AB19)/(SUMIF(D19:AB19,"&gt;0",$D$5:$AB$5)))</f>
        <v>1</v>
      </c>
    </row>
    <row r="20" spans="2:37" ht="18.75" customHeight="1">
      <c r="B20" s="100" t="s">
        <v>25</v>
      </c>
      <c r="C20" s="135" t="s">
        <v>138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>
        <f>IFERROR(VLOOKUP($C20,List1!$T$4:$U$23,2,FALSE),"")</f>
        <v>5</v>
      </c>
      <c r="K20" s="101" t="str">
        <f>IFERROR(VLOOKUP($C20,List1!$W$4:$X$23,2,FALSE),"")</f>
        <v/>
      </c>
      <c r="L20" s="101">
        <f>IFERROR(VLOOKUP($C20,List1!$Z$4:$AA$23,2,FALSE),"")</f>
        <v>2</v>
      </c>
      <c r="M20" s="101">
        <f>IFERROR(VLOOKUP($C20,List1!$AC$4:$AD$23,2,FALSE),"")</f>
        <v>3</v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10</v>
      </c>
      <c r="AD20" s="103">
        <f>SUM(D20:AB20)</f>
        <v>10</v>
      </c>
      <c r="AE20" s="108">
        <f>IF(AD20=0,"",SUM(D20:AB20)/(SUMIF(D20:AB20,"&gt;0",$D$5:$AB$5)))</f>
        <v>0.4</v>
      </c>
    </row>
    <row r="21" spans="2:37" ht="18.75" customHeight="1">
      <c r="B21" s="100" t="s">
        <v>27</v>
      </c>
      <c r="C21" s="134" t="s">
        <v>37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>
        <f>IFERROR(VLOOKUP($C21,List1!$N$4:$O$23,2,FALSE),"")</f>
        <v>8</v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8</v>
      </c>
      <c r="AD21" s="103">
        <f>SUM(D21:AB21)</f>
        <v>8</v>
      </c>
      <c r="AE21" s="108">
        <f>IF(AD21=0,"",SUM(D21:AB21)/(SUMIF(D21:AB21,"&gt;0",$D$5:$AB$5)))</f>
        <v>0.8</v>
      </c>
    </row>
    <row r="22" spans="2:37" ht="18.75" customHeight="1">
      <c r="B22" s="100" t="s">
        <v>28</v>
      </c>
      <c r="C22" s="135" t="s">
        <v>119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>
        <f>IFERROR(VLOOKUP($C22,List1!$T$4:$U$23,2,FALSE),"")</f>
        <v>6</v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6</v>
      </c>
      <c r="AD22" s="103">
        <f>SUM(D22:AB22)</f>
        <v>6</v>
      </c>
      <c r="AE22" s="108">
        <f>IF(AD22=0,"",SUM(D22:AB22)/(SUMIF(D22:AB22,"&gt;0",$D$5:$AB$5)))</f>
        <v>0.75</v>
      </c>
    </row>
    <row r="23" spans="2:37" ht="18.75" customHeight="1">
      <c r="B23" s="100" t="s">
        <v>29</v>
      </c>
      <c r="C23" s="134" t="s">
        <v>130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>
        <f>IFERROR(VLOOKUP($C23,List1!$H$4:$I$23,2,FALSE),"")</f>
        <v>5</v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5</v>
      </c>
      <c r="AD23" s="103">
        <f>SUM(D23:AB23)</f>
        <v>5</v>
      </c>
      <c r="AE23" s="108">
        <f>IF(AD23=0,"",SUM(D23:AB23)/(SUMIF(D23:AB23,"&gt;0",$D$5:$AB$5)))</f>
        <v>0.83333333333333337</v>
      </c>
      <c r="AK23" s="14"/>
    </row>
    <row r="24" spans="2:37" ht="18.75" customHeight="1">
      <c r="B24" s="100" t="s">
        <v>30</v>
      </c>
      <c r="C24" s="134" t="s">
        <v>124</v>
      </c>
      <c r="D24" s="100" t="str">
        <f>IFERROR(VLOOKUP($C24,List1!$B$4:$C$23,2,FALSE),"")</f>
        <v/>
      </c>
      <c r="E24" s="101">
        <f>IFERROR(VLOOKUP($C24,List1!$E$4:$F$23,2,FALSE),"")</f>
        <v>4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4</v>
      </c>
      <c r="AD24" s="103">
        <f>SUM(D24:AB24)</f>
        <v>4</v>
      </c>
      <c r="AE24" s="108">
        <f>IF(AD24=0,"",SUM(D24:AB24)/(SUMIF(D24:AB24,"&gt;0",$D$5:$AB$5)))</f>
        <v>0.5</v>
      </c>
    </row>
    <row r="25" spans="2:37" ht="18.75" customHeight="1">
      <c r="B25" s="100" t="s">
        <v>32</v>
      </c>
      <c r="C25" s="135" t="s">
        <v>89</v>
      </c>
      <c r="D25" s="100" t="str">
        <f>IFERROR(VLOOKUP($C25,List1!$B$4:$C$23,2,FALSE),"")</f>
        <v/>
      </c>
      <c r="E25" s="101">
        <f>IFERROR(VLOOKUP($C25,List1!$E$4:$F$23,2,FALSE),"")</f>
        <v>2</v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>
        <f>IFERROR(VLOOKUP($C25,List1!$T$4:$U$23,2,FALSE),"")</f>
        <v>1</v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>
        <f>IFERROR(VLOOKUP($C25,List1!$AC$4:$AD$23,2,FALSE),"")</f>
        <v>1</v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4</v>
      </c>
      <c r="AD25" s="103">
        <f>SUM(D25:AB25)</f>
        <v>4</v>
      </c>
      <c r="AE25" s="108">
        <f>IF(AD25=0,"",SUM(D25:AB25)/(SUMIF(D25:AB25,"&gt;0",$D$5:$AB$5)))</f>
        <v>0.15384615384615385</v>
      </c>
    </row>
    <row r="26" spans="2:37" ht="18.75" customHeight="1">
      <c r="B26" s="100" t="s">
        <v>33</v>
      </c>
      <c r="C26" s="135" t="s">
        <v>15</v>
      </c>
      <c r="D26" s="100">
        <f>IFERROR(VLOOKUP($C26,List1!$B$4:$C$23,2,FALSE),"")</f>
        <v>2</v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2</v>
      </c>
      <c r="AD26" s="103">
        <f>SUM(D26:AB26)</f>
        <v>2</v>
      </c>
      <c r="AE26" s="108">
        <f>IF(AD26=0,"",SUM(D26:AB26)/(SUMIF(D26:AB26,"&gt;0",$D$5:$AB$5)))</f>
        <v>0.33333333333333331</v>
      </c>
    </row>
    <row r="27" spans="2:37" ht="18.75" customHeight="1">
      <c r="B27" s="100" t="s">
        <v>34</v>
      </c>
      <c r="C27" s="134" t="s">
        <v>31</v>
      </c>
      <c r="D27" s="100" t="str">
        <f>IFERROR(VLOOKUP($C27,List1!$B$4:$C$23,2,FALSE),"")</f>
        <v/>
      </c>
      <c r="E27" s="101">
        <f>IFERROR(VLOOKUP($C27,List1!$E$4:$F$23,2,FALSE),"")</f>
        <v>1</v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>
        <f>IFERROR(VLOOKUP($C27,List1!$Z$4:$AA$23,2,FALSE),"")</f>
        <v>1</v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2</v>
      </c>
      <c r="AD27" s="103">
        <f>SUM(D27:AB27)</f>
        <v>2</v>
      </c>
      <c r="AE27" s="108">
        <f>IF(AD27=0,"",SUM(D27:AB27)/(SUMIF(D27:AB27,"&gt;0",$D$5:$AB$5)))</f>
        <v>0.13333333333333333</v>
      </c>
    </row>
    <row r="28" spans="2:37" ht="18.75" customHeight="1">
      <c r="B28" s="100" t="s">
        <v>35</v>
      </c>
      <c r="C28" s="133" t="s">
        <v>132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>
        <f>IFERROR(VLOOKUP($C28,List1!$K$4:$L$23,2,FALSE),"")</f>
        <v>1</v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1</v>
      </c>
      <c r="AD28" s="103">
        <f>SUM(D28:AB28)</f>
        <v>1</v>
      </c>
      <c r="AE28" s="108">
        <f>IF(AD28=0,"",SUM(D28:AB28)/(SUMIF(D28:AB28,"&gt;0",$D$5:$AB$5)))</f>
        <v>0.1</v>
      </c>
    </row>
    <row r="29" spans="2:37" ht="18.75" customHeight="1">
      <c r="B29" s="100" t="s">
        <v>36</v>
      </c>
      <c r="C29" s="133" t="s">
        <v>121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3" t="s">
        <v>12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117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118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10</v>
      </c>
      <c r="M5" s="67">
        <f>Tabulka!N5</f>
        <v>9</v>
      </c>
      <c r="N5" s="67">
        <f>Tabulka!O5</f>
        <v>0</v>
      </c>
      <c r="O5" s="67">
        <f>Tabulka!P5</f>
        <v>8</v>
      </c>
      <c r="P5" s="67">
        <f>Tabulka!Q5</f>
        <v>8</v>
      </c>
      <c r="Q5" s="67">
        <f>Tabulka!R5</f>
        <v>0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0</v>
      </c>
      <c r="V5" s="67">
        <f>Tabulka!W5</f>
        <v>0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>
        <f>Tabulka!M6</f>
        <v>10</v>
      </c>
      <c r="M6" s="71">
        <f>Tabulka!N6</f>
        <v>8</v>
      </c>
      <c r="N6" s="71">
        <f>Tabulka!O6</f>
        <v>0</v>
      </c>
      <c r="O6" s="71">
        <f>Tabulka!P6</f>
        <v>8</v>
      </c>
      <c r="P6" s="71" t="str">
        <f>Tabulka!Q6</f>
        <v/>
      </c>
      <c r="Q6" s="71" t="str">
        <f>Tabulka!R6</f>
        <v/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87</v>
      </c>
      <c r="AD6" s="74" t="s">
        <v>3</v>
      </c>
      <c r="AE6" s="17" t="str">
        <f>B6</f>
        <v>Chmelík Ladislav</v>
      </c>
      <c r="AF6" s="18">
        <f>COUNT(Tabulka!D6:AB6)</f>
        <v>11</v>
      </c>
      <c r="AG6" s="43">
        <f t="shared" ref="AG6:AW6" si="0">IF(AG$5&gt;$AF$6,0,LARGE($C$6:$AA$6,AG$5))</f>
        <v>10</v>
      </c>
      <c r="AH6" s="44">
        <f t="shared" si="0"/>
        <v>10</v>
      </c>
      <c r="AI6" s="44">
        <f t="shared" si="0"/>
        <v>9</v>
      </c>
      <c r="AJ6" s="44">
        <f t="shared" si="0"/>
        <v>8</v>
      </c>
      <c r="AK6" s="44">
        <f t="shared" si="0"/>
        <v>8</v>
      </c>
      <c r="AL6" s="44">
        <f t="shared" si="0"/>
        <v>8</v>
      </c>
      <c r="AM6" s="44">
        <f t="shared" si="0"/>
        <v>8</v>
      </c>
      <c r="AN6" s="44">
        <f t="shared" si="0"/>
        <v>8</v>
      </c>
      <c r="AO6" s="44">
        <f t="shared" si="0"/>
        <v>7</v>
      </c>
      <c r="AP6" s="44">
        <f t="shared" si="0"/>
        <v>6</v>
      </c>
      <c r="AQ6" s="44">
        <f t="shared" si="0"/>
        <v>5</v>
      </c>
      <c r="AR6" s="44">
        <f t="shared" si="0"/>
        <v>0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87</v>
      </c>
    </row>
    <row r="7" spans="1:58" ht="18.75" customHeight="1">
      <c r="A7" s="75" t="s">
        <v>5</v>
      </c>
      <c r="B7" s="76" t="str">
        <f>Tabulka!C7</f>
        <v>Novotný Petr</v>
      </c>
      <c r="C7" s="70">
        <f>Tabulka!D7</f>
        <v>4</v>
      </c>
      <c r="D7" s="71" t="str">
        <f>Tabulka!E7</f>
        <v/>
      </c>
      <c r="E7" s="71">
        <f>Tabulka!F7</f>
        <v>1</v>
      </c>
      <c r="F7" s="71" t="str">
        <f>Tabulka!G7</f>
        <v/>
      </c>
      <c r="G7" s="71">
        <f>Tabulka!H7</f>
        <v>6</v>
      </c>
      <c r="H7" s="71">
        <f>Tabulka!I7</f>
        <v>4</v>
      </c>
      <c r="I7" s="71" t="str">
        <f>Tabulka!J7</f>
        <v/>
      </c>
      <c r="J7" s="71">
        <f>Tabulka!K7</f>
        <v>4</v>
      </c>
      <c r="K7" s="71">
        <f>Tabulka!L7</f>
        <v>6</v>
      </c>
      <c r="L7" s="71">
        <f>Tabulka!M7</f>
        <v>6</v>
      </c>
      <c r="M7" s="71">
        <f>Tabulka!N7</f>
        <v>5</v>
      </c>
      <c r="N7" s="71">
        <f>Tabulka!O7</f>
        <v>0</v>
      </c>
      <c r="O7" s="71">
        <f>Tabulka!P7</f>
        <v>6</v>
      </c>
      <c r="P7" s="71" t="str">
        <f>Tabulka!Q7</f>
        <v/>
      </c>
      <c r="Q7" s="71" t="str">
        <f>Tabulka!R7</f>
        <v/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42</v>
      </c>
      <c r="AD7" s="78" t="s">
        <v>5</v>
      </c>
      <c r="AE7" s="79" t="str">
        <f t="shared" ref="AE7:AE34" si="3">B7</f>
        <v>Novotný Petr</v>
      </c>
      <c r="AF7" s="80">
        <f>COUNT(Tabulka!D7:AB7)</f>
        <v>9</v>
      </c>
      <c r="AG7" s="43">
        <f t="shared" ref="AG7:AW7" si="4">IF(AG$5&gt;$AF$7,0,LARGE($C$7:$AA$7,AG$5))</f>
        <v>6</v>
      </c>
      <c r="AH7" s="44">
        <f t="shared" si="4"/>
        <v>6</v>
      </c>
      <c r="AI7" s="44">
        <f t="shared" si="4"/>
        <v>6</v>
      </c>
      <c r="AJ7" s="44">
        <f t="shared" si="4"/>
        <v>6</v>
      </c>
      <c r="AK7" s="44">
        <f t="shared" si="4"/>
        <v>5</v>
      </c>
      <c r="AL7" s="44">
        <f t="shared" si="4"/>
        <v>4</v>
      </c>
      <c r="AM7" s="44">
        <f t="shared" si="4"/>
        <v>4</v>
      </c>
      <c r="AN7" s="44">
        <f t="shared" si="4"/>
        <v>4</v>
      </c>
      <c r="AO7" s="44">
        <f t="shared" si="4"/>
        <v>1</v>
      </c>
      <c r="AP7" s="44">
        <f t="shared" si="4"/>
        <v>0</v>
      </c>
      <c r="AQ7" s="44">
        <f t="shared" si="4"/>
        <v>0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42</v>
      </c>
    </row>
    <row r="8" spans="1:58" ht="18.75" customHeight="1">
      <c r="A8" s="81" t="s">
        <v>7</v>
      </c>
      <c r="B8" s="76" t="str">
        <f>Tabulka!C8</f>
        <v>Zoufalý Jiří</v>
      </c>
      <c r="C8" s="70" t="str">
        <f>Tabulka!D8</f>
        <v/>
      </c>
      <c r="D8" s="71">
        <f>Tabulka!E8</f>
        <v>7</v>
      </c>
      <c r="E8" s="71" t="str">
        <f>Tabulka!F8</f>
        <v/>
      </c>
      <c r="F8" s="71" t="str">
        <f>Tabulka!G8</f>
        <v/>
      </c>
      <c r="G8" s="71">
        <f>Tabulka!H8</f>
        <v>5</v>
      </c>
      <c r="H8" s="71">
        <f>Tabulka!I8</f>
        <v>6</v>
      </c>
      <c r="I8" s="71">
        <f>Tabulka!J8</f>
        <v>8</v>
      </c>
      <c r="J8" s="71">
        <f>Tabulka!K8</f>
        <v>7</v>
      </c>
      <c r="K8" s="71" t="str">
        <f>Tabulka!L8</f>
        <v/>
      </c>
      <c r="L8" s="71" t="str">
        <f>Tabulka!M8</f>
        <v/>
      </c>
      <c r="M8" s="71">
        <f>Tabulka!N8</f>
        <v>2</v>
      </c>
      <c r="N8" s="71">
        <f>Tabulka!O8</f>
        <v>0</v>
      </c>
      <c r="O8" s="71">
        <f>Tabulka!P8</f>
        <v>7</v>
      </c>
      <c r="P8" s="71" t="str">
        <f>Tabulka!Q8</f>
        <v/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42</v>
      </c>
      <c r="AD8" s="83" t="s">
        <v>7</v>
      </c>
      <c r="AE8" s="79" t="str">
        <f t="shared" si="3"/>
        <v>Zoufalý Jiří</v>
      </c>
      <c r="AF8" s="80">
        <f>COUNT(Tabulka!D8:AB8)</f>
        <v>7</v>
      </c>
      <c r="AG8" s="43">
        <f t="shared" ref="AG8:BE8" si="7">IF(AG$5&gt;$AF$8,0,LARGE($C$8:$AA$8,AG$5))</f>
        <v>8</v>
      </c>
      <c r="AH8" s="44">
        <f t="shared" si="7"/>
        <v>7</v>
      </c>
      <c r="AI8" s="44">
        <f t="shared" si="7"/>
        <v>7</v>
      </c>
      <c r="AJ8" s="44">
        <f t="shared" si="7"/>
        <v>7</v>
      </c>
      <c r="AK8" s="44">
        <f t="shared" si="7"/>
        <v>6</v>
      </c>
      <c r="AL8" s="44">
        <f t="shared" si="7"/>
        <v>5</v>
      </c>
      <c r="AM8" s="44">
        <f t="shared" si="7"/>
        <v>2</v>
      </c>
      <c r="AN8" s="44">
        <f t="shared" si="7"/>
        <v>0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42</v>
      </c>
    </row>
    <row r="9" spans="1:58" ht="18.75" customHeight="1">
      <c r="A9" s="6" t="s">
        <v>9</v>
      </c>
      <c r="B9" s="76" t="str">
        <f>Tabulka!C9</f>
        <v>Holub Antonín</v>
      </c>
      <c r="C9" s="70">
        <f>Tabulka!D9</f>
        <v>1</v>
      </c>
      <c r="D9" s="71">
        <f>Tabulka!E9</f>
        <v>5</v>
      </c>
      <c r="E9" s="71">
        <f>Tabulka!F9</f>
        <v>2</v>
      </c>
      <c r="F9" s="71">
        <f>Tabulka!G9</f>
        <v>4</v>
      </c>
      <c r="G9" s="71">
        <f>Tabulka!H9</f>
        <v>4</v>
      </c>
      <c r="H9" s="71">
        <f>Tabulka!I9</f>
        <v>5</v>
      </c>
      <c r="I9" s="71">
        <f>Tabulka!J9</f>
        <v>2</v>
      </c>
      <c r="J9" s="71">
        <f>Tabulka!K9</f>
        <v>2</v>
      </c>
      <c r="K9" s="71">
        <f>Tabulka!L9</f>
        <v>4</v>
      </c>
      <c r="L9" s="71">
        <f>Tabulka!M9</f>
        <v>5</v>
      </c>
      <c r="M9" s="71">
        <f>Tabulka!N9</f>
        <v>1</v>
      </c>
      <c r="N9" s="71">
        <f>Tabulka!O9</f>
        <v>0</v>
      </c>
      <c r="O9" s="71">
        <f>Tabulka!P9</f>
        <v>4</v>
      </c>
      <c r="P9" s="71" t="str">
        <f>Tabulka!Q9</f>
        <v/>
      </c>
      <c r="Q9" s="71" t="str">
        <f>Tabulka!R9</f>
        <v/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39</v>
      </c>
      <c r="AD9" s="84" t="s">
        <v>9</v>
      </c>
      <c r="AE9" s="79" t="str">
        <f t="shared" si="3"/>
        <v>Holub Antonín</v>
      </c>
      <c r="AF9" s="80">
        <f>COUNT(Tabulka!D9:AB9)</f>
        <v>12</v>
      </c>
      <c r="AG9" s="43">
        <f t="shared" ref="AG9:BE9" si="8">IF(AG$5&gt;$AF$9,0,LARGE($C$9:$AA$9,AG$5))</f>
        <v>5</v>
      </c>
      <c r="AH9" s="44">
        <f t="shared" si="8"/>
        <v>5</v>
      </c>
      <c r="AI9" s="44">
        <f t="shared" si="8"/>
        <v>5</v>
      </c>
      <c r="AJ9" s="44">
        <f t="shared" si="8"/>
        <v>4</v>
      </c>
      <c r="AK9" s="44">
        <f t="shared" si="8"/>
        <v>4</v>
      </c>
      <c r="AL9" s="44">
        <f t="shared" si="8"/>
        <v>4</v>
      </c>
      <c r="AM9" s="44">
        <f t="shared" si="8"/>
        <v>4</v>
      </c>
      <c r="AN9" s="44">
        <f t="shared" si="8"/>
        <v>2</v>
      </c>
      <c r="AO9" s="44">
        <f t="shared" si="8"/>
        <v>2</v>
      </c>
      <c r="AP9" s="44">
        <f t="shared" si="8"/>
        <v>2</v>
      </c>
      <c r="AQ9" s="44">
        <f t="shared" si="8"/>
        <v>1</v>
      </c>
      <c r="AR9" s="44">
        <f t="shared" si="8"/>
        <v>1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39</v>
      </c>
    </row>
    <row r="10" spans="1:58" ht="18.75" customHeight="1">
      <c r="A10" s="85" t="s">
        <v>11</v>
      </c>
      <c r="B10" s="76" t="str">
        <f>Tabulka!C10</f>
        <v>Koudelka Jiří</v>
      </c>
      <c r="C10" s="70">
        <f>Tabulka!D10</f>
        <v>6</v>
      </c>
      <c r="D10" s="71" t="str">
        <f>Tabulka!E10</f>
        <v/>
      </c>
      <c r="E10" s="71">
        <f>Tabulka!F10</f>
        <v>4</v>
      </c>
      <c r="F10" s="71">
        <f>Tabulka!G10</f>
        <v>9</v>
      </c>
      <c r="G10" s="71" t="str">
        <f>Tabulka!H10</f>
        <v/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>
        <f>Tabulka!L10</f>
        <v>7</v>
      </c>
      <c r="L10" s="71">
        <f>Tabulka!M10</f>
        <v>9</v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 t="str">
        <f>Tabulka!R10</f>
        <v/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35</v>
      </c>
      <c r="AD10" s="86" t="s">
        <v>11</v>
      </c>
      <c r="AE10" s="79" t="str">
        <f t="shared" si="3"/>
        <v>Koudelka Jiří</v>
      </c>
      <c r="AF10" s="80">
        <f>COUNT(Tabulka!D10:AB10)</f>
        <v>5</v>
      </c>
      <c r="AG10" s="43">
        <f t="shared" ref="AG10:BE10" si="9">IF(AG$5&gt;$AF$10,0,LARGE($C$10:$AA$10,AG$5))</f>
        <v>9</v>
      </c>
      <c r="AH10" s="44">
        <f t="shared" si="9"/>
        <v>9</v>
      </c>
      <c r="AI10" s="44">
        <f t="shared" si="9"/>
        <v>7</v>
      </c>
      <c r="AJ10" s="44">
        <f t="shared" si="9"/>
        <v>6</v>
      </c>
      <c r="AK10" s="44">
        <f t="shared" si="9"/>
        <v>4</v>
      </c>
      <c r="AL10" s="44">
        <f t="shared" si="9"/>
        <v>0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35</v>
      </c>
    </row>
    <row r="11" spans="1:58" ht="18.75" customHeight="1">
      <c r="A11" s="87" t="s">
        <v>13</v>
      </c>
      <c r="B11" s="76" t="str">
        <f>Tabulka!C11</f>
        <v>Hnát Miroslav</v>
      </c>
      <c r="C11" s="70" t="str">
        <f>Tabulka!D11</f>
        <v/>
      </c>
      <c r="D11" s="71" t="str">
        <f>Tabulka!E11</f>
        <v/>
      </c>
      <c r="E11" s="71" t="str">
        <f>Tabulka!F11</f>
        <v/>
      </c>
      <c r="F11" s="71">
        <f>Tabulka!G11</f>
        <v>7</v>
      </c>
      <c r="G11" s="71">
        <f>Tabulka!H11</f>
        <v>7</v>
      </c>
      <c r="H11" s="71">
        <f>Tabulka!I11</f>
        <v>7</v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>
        <f>Tabulka!N11</f>
        <v>6</v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 t="str">
        <f>Tabulka!R11</f>
        <v/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27</v>
      </c>
      <c r="AD11" s="86" t="s">
        <v>13</v>
      </c>
      <c r="AE11" s="79" t="str">
        <f t="shared" si="3"/>
        <v>Hnát Miroslav</v>
      </c>
      <c r="AF11" s="80">
        <f>COUNT(Tabulka!D11:AB11)</f>
        <v>4</v>
      </c>
      <c r="AG11" s="43">
        <f t="shared" ref="AG11:BE11" si="10">IF(AG$5&gt;$AF$11,0,LARGE($C$11:$AA$11,AG$5))</f>
        <v>7</v>
      </c>
      <c r="AH11" s="44">
        <f t="shared" si="10"/>
        <v>7</v>
      </c>
      <c r="AI11" s="44">
        <f t="shared" si="10"/>
        <v>7</v>
      </c>
      <c r="AJ11" s="44">
        <f t="shared" si="10"/>
        <v>6</v>
      </c>
      <c r="AK11" s="44">
        <f t="shared" si="10"/>
        <v>0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27</v>
      </c>
    </row>
    <row r="12" spans="1:58" ht="18.75" customHeight="1">
      <c r="A12" s="87" t="s">
        <v>14</v>
      </c>
      <c r="B12" s="76" t="str">
        <f>Tabulka!C12</f>
        <v>Kubeček Michal</v>
      </c>
      <c r="C12" s="70" t="str">
        <f>Tabulka!D12</f>
        <v/>
      </c>
      <c r="D12" s="71" t="str">
        <f>Tabulka!E12</f>
        <v/>
      </c>
      <c r="E12" s="71" t="str">
        <f>Tabulka!F12</f>
        <v/>
      </c>
      <c r="F12" s="71">
        <f>Tabulka!G12</f>
        <v>6</v>
      </c>
      <c r="G12" s="71" t="str">
        <f>Tabulka!H12</f>
        <v/>
      </c>
      <c r="H12" s="71">
        <f>Tabulka!I12</f>
        <v>1</v>
      </c>
      <c r="I12" s="71">
        <f>Tabulka!J12</f>
        <v>3</v>
      </c>
      <c r="J12" s="71" t="str">
        <f>Tabulka!K12</f>
        <v/>
      </c>
      <c r="K12" s="71" t="str">
        <f>Tabulka!L12</f>
        <v/>
      </c>
      <c r="L12" s="71">
        <f>Tabulka!M12</f>
        <v>8</v>
      </c>
      <c r="M12" s="71">
        <f>Tabulka!N12</f>
        <v>4</v>
      </c>
      <c r="N12" s="71">
        <f>Tabulka!O12</f>
        <v>0</v>
      </c>
      <c r="O12" s="71">
        <f>Tabulka!P12</f>
        <v>5</v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27</v>
      </c>
      <c r="AD12" s="86" t="s">
        <v>14</v>
      </c>
      <c r="AE12" s="79" t="str">
        <f t="shared" si="3"/>
        <v>Kubeček Michal</v>
      </c>
      <c r="AF12" s="80">
        <f>COUNT(Tabulka!D12:AB12)</f>
        <v>6</v>
      </c>
      <c r="AG12" s="43">
        <f t="shared" ref="AG12:BE12" si="11">IF(AG$5&gt;$AF$12,0,LARGE($C$12:$AA$12,AG$5))</f>
        <v>8</v>
      </c>
      <c r="AH12" s="44">
        <f t="shared" si="11"/>
        <v>6</v>
      </c>
      <c r="AI12" s="44">
        <f t="shared" si="11"/>
        <v>5</v>
      </c>
      <c r="AJ12" s="44">
        <f t="shared" si="11"/>
        <v>4</v>
      </c>
      <c r="AK12" s="44">
        <f t="shared" si="11"/>
        <v>3</v>
      </c>
      <c r="AL12" s="44">
        <f t="shared" si="11"/>
        <v>1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27</v>
      </c>
    </row>
    <row r="13" spans="1:58" ht="18.75" customHeight="1">
      <c r="A13" s="87" t="s">
        <v>16</v>
      </c>
      <c r="B13" s="76" t="str">
        <f>Tabulka!C13</f>
        <v>Rastočný Josef st.</v>
      </c>
      <c r="C13" s="70">
        <f>Tabulka!D13</f>
        <v>3</v>
      </c>
      <c r="D13" s="71" t="str">
        <f>Tabulka!E13</f>
        <v/>
      </c>
      <c r="E13" s="71">
        <f>Tabulka!F13</f>
        <v>3</v>
      </c>
      <c r="F13" s="71">
        <f>Tabulka!G13</f>
        <v>5</v>
      </c>
      <c r="G13" s="71">
        <f>Tabulka!H13</f>
        <v>3</v>
      </c>
      <c r="H13" s="71" t="str">
        <f>Tabulka!I13</f>
        <v/>
      </c>
      <c r="I13" s="71">
        <f>Tabulka!J13</f>
        <v>4</v>
      </c>
      <c r="J13" s="71">
        <f>Tabulka!K13</f>
        <v>5</v>
      </c>
      <c r="K13" s="71" t="str">
        <f>Tabulka!L13</f>
        <v/>
      </c>
      <c r="L13" s="71" t="str">
        <f>Tabulka!M13</f>
        <v/>
      </c>
      <c r="M13" s="71" t="str">
        <f>Tabulka!N13</f>
        <v/>
      </c>
      <c r="N13" s="71">
        <f>Tabulka!O13</f>
        <v>0</v>
      </c>
      <c r="O13" s="71">
        <f>Tabulka!P13</f>
        <v>1</v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24</v>
      </c>
      <c r="AC13" s="7"/>
      <c r="AD13" s="86" t="s">
        <v>16</v>
      </c>
      <c r="AE13" s="79" t="str">
        <f t="shared" si="3"/>
        <v>Rastočný Josef st.</v>
      </c>
      <c r="AF13" s="80">
        <f>COUNT(Tabulka!D13:AB13)</f>
        <v>7</v>
      </c>
      <c r="AG13" s="43">
        <f t="shared" ref="AG13:BE13" si="12">IF(AG$5&gt;$AF$13,0,LARGE($C$13:$AA$13,AG$5))</f>
        <v>5</v>
      </c>
      <c r="AH13" s="44">
        <f t="shared" si="12"/>
        <v>5</v>
      </c>
      <c r="AI13" s="44">
        <f t="shared" si="12"/>
        <v>4</v>
      </c>
      <c r="AJ13" s="44">
        <f t="shared" si="12"/>
        <v>3</v>
      </c>
      <c r="AK13" s="44">
        <f t="shared" si="12"/>
        <v>3</v>
      </c>
      <c r="AL13" s="44">
        <f t="shared" si="12"/>
        <v>3</v>
      </c>
      <c r="AM13" s="44">
        <f t="shared" si="12"/>
        <v>1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24</v>
      </c>
    </row>
    <row r="14" spans="1:58" ht="18.75" customHeight="1">
      <c r="A14" s="87" t="s">
        <v>18</v>
      </c>
      <c r="B14" s="76" t="str">
        <f>Tabulka!C14</f>
        <v>Krejbich Lukáš</v>
      </c>
      <c r="C14" s="70" t="str">
        <f>Tabulka!D14</f>
        <v/>
      </c>
      <c r="D14" s="71">
        <f>Tabulka!E14</f>
        <v>3</v>
      </c>
      <c r="E14" s="71" t="str">
        <f>Tabulka!F14</f>
        <v/>
      </c>
      <c r="F14" s="71">
        <f>Tabulka!G14</f>
        <v>3</v>
      </c>
      <c r="G14" s="71" t="str">
        <f>Tabulka!H14</f>
        <v/>
      </c>
      <c r="H14" s="71">
        <f>Tabulka!I14</f>
        <v>2</v>
      </c>
      <c r="I14" s="71" t="str">
        <f>Tabulka!J14</f>
        <v/>
      </c>
      <c r="J14" s="71">
        <f>Tabulka!K14</f>
        <v>6</v>
      </c>
      <c r="K14" s="71">
        <f>Tabulka!L14</f>
        <v>3</v>
      </c>
      <c r="L14" s="71">
        <f>Tabulka!M14</f>
        <v>4</v>
      </c>
      <c r="M14" s="71" t="str">
        <f>Tabulka!N14</f>
        <v/>
      </c>
      <c r="N14" s="71">
        <f>Tabulka!O14</f>
        <v>0</v>
      </c>
      <c r="O14" s="71">
        <f>Tabulka!P14</f>
        <v>2</v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23</v>
      </c>
      <c r="AD14" s="86" t="s">
        <v>18</v>
      </c>
      <c r="AE14" s="79" t="str">
        <f t="shared" si="3"/>
        <v>Krejbich Lukáš</v>
      </c>
      <c r="AF14" s="80">
        <f>COUNT(Tabulka!D14:AB14)</f>
        <v>7</v>
      </c>
      <c r="AG14" s="43">
        <f t="shared" ref="AG14:BE14" si="13">IF(AG$5&gt;$AF$14,0,LARGE($C$14:$AA$14,AG$5))</f>
        <v>6</v>
      </c>
      <c r="AH14" s="44">
        <f t="shared" si="13"/>
        <v>4</v>
      </c>
      <c r="AI14" s="44">
        <f t="shared" si="13"/>
        <v>3</v>
      </c>
      <c r="AJ14" s="44">
        <f t="shared" si="13"/>
        <v>3</v>
      </c>
      <c r="AK14" s="44">
        <f t="shared" si="13"/>
        <v>3</v>
      </c>
      <c r="AL14" s="44">
        <f t="shared" si="13"/>
        <v>2</v>
      </c>
      <c r="AM14" s="44">
        <f t="shared" si="13"/>
        <v>2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23</v>
      </c>
    </row>
    <row r="15" spans="1:58" ht="18.75" customHeight="1">
      <c r="A15" s="87" t="s">
        <v>20</v>
      </c>
      <c r="B15" s="76" t="str">
        <f>Tabulka!C15</f>
        <v>Karafiát Václav</v>
      </c>
      <c r="C15" s="70" t="str">
        <f>Tabulka!D15</f>
        <v/>
      </c>
      <c r="D15" s="71">
        <f>Tabulka!E15</f>
        <v>6</v>
      </c>
      <c r="E15" s="71" t="str">
        <f>Tabulka!F15</f>
        <v/>
      </c>
      <c r="F15" s="71">
        <f>Tabulka!G15</f>
        <v>8</v>
      </c>
      <c r="G15" s="71">
        <f>Tabulka!H15</f>
        <v>1</v>
      </c>
      <c r="H15" s="71" t="str">
        <f>Tabulka!I15</f>
        <v/>
      </c>
      <c r="I15" s="71" t="str">
        <f>Tabulka!J15</f>
        <v/>
      </c>
      <c r="J15" s="71">
        <f>Tabulka!K15</f>
        <v>3</v>
      </c>
      <c r="K15" s="71" t="str">
        <f>Tabulka!L15</f>
        <v/>
      </c>
      <c r="L15" s="71">
        <f>Tabulka!M15</f>
        <v>2</v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20</v>
      </c>
      <c r="AD15" s="86" t="s">
        <v>20</v>
      </c>
      <c r="AE15" s="79" t="str">
        <f t="shared" si="3"/>
        <v>Karafiát Václav</v>
      </c>
      <c r="AF15" s="80">
        <f>COUNT(Tabulka!D15:AB15)</f>
        <v>5</v>
      </c>
      <c r="AG15" s="43">
        <f t="shared" ref="AG15:BE15" si="14">IF(AG$5&gt;$AF$15,0,LARGE($C$15:$AA$15,AG$5))</f>
        <v>8</v>
      </c>
      <c r="AH15" s="44">
        <f t="shared" si="14"/>
        <v>6</v>
      </c>
      <c r="AI15" s="44">
        <f t="shared" si="14"/>
        <v>3</v>
      </c>
      <c r="AJ15" s="44">
        <f t="shared" si="14"/>
        <v>2</v>
      </c>
      <c r="AK15" s="44">
        <f t="shared" si="14"/>
        <v>1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20</v>
      </c>
    </row>
    <row r="16" spans="1:58" ht="18.75" customHeight="1">
      <c r="A16" s="87" t="s">
        <v>21</v>
      </c>
      <c r="B16" s="76" t="str">
        <f>Tabulka!C16</f>
        <v>Paldus Jan</v>
      </c>
      <c r="C16" s="70" t="str">
        <f>Tabulka!D16</f>
        <v/>
      </c>
      <c r="D16" s="71" t="str">
        <f>Tabulka!E16</f>
        <v/>
      </c>
      <c r="E16" s="71" t="str">
        <f>Tabulka!F16</f>
        <v/>
      </c>
      <c r="F16" s="71" t="str">
        <f>Tabulka!G16</f>
        <v/>
      </c>
      <c r="G16" s="71" t="str">
        <f>Tabulka!H16</f>
        <v/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>
        <f>Tabulka!M16</f>
        <v>7</v>
      </c>
      <c r="M16" s="71">
        <f>Tabulka!N16</f>
        <v>9</v>
      </c>
      <c r="N16" s="71">
        <f>Tabulka!O16</f>
        <v>0</v>
      </c>
      <c r="O16" s="71" t="str">
        <f>Tabulka!P16</f>
        <v/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16</v>
      </c>
      <c r="AD16" s="86" t="s">
        <v>21</v>
      </c>
      <c r="AE16" s="79" t="str">
        <f t="shared" si="3"/>
        <v>Paldus Jan</v>
      </c>
      <c r="AF16" s="80">
        <f>COUNT(Tabulka!D16:AB16)</f>
        <v>2</v>
      </c>
      <c r="AG16" s="43">
        <f t="shared" ref="AG16:BE16" si="15">IF(AG$5&gt;$AF$16,0,LARGE($C$16:$AA$16,AG$5))</f>
        <v>9</v>
      </c>
      <c r="AH16" s="44">
        <f t="shared" si="15"/>
        <v>7</v>
      </c>
      <c r="AI16" s="44">
        <f t="shared" si="15"/>
        <v>0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16</v>
      </c>
    </row>
    <row r="17" spans="1:58" ht="18.75" customHeight="1">
      <c r="A17" s="87" t="s">
        <v>22</v>
      </c>
      <c r="B17" s="76" t="str">
        <f>Tabulka!C17</f>
        <v>Galandak Dušan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>
        <f>Tabulka!G17</f>
        <v>2</v>
      </c>
      <c r="G17" s="71">
        <f>Tabulka!H17</f>
        <v>2</v>
      </c>
      <c r="H17" s="71">
        <f>Tabulka!I17</f>
        <v>3</v>
      </c>
      <c r="I17" s="71" t="str">
        <f>Tabulka!J17</f>
        <v/>
      </c>
      <c r="J17" s="71">
        <f>Tabulka!K17</f>
        <v>1</v>
      </c>
      <c r="K17" s="71" t="str">
        <f>Tabulka!L17</f>
        <v/>
      </c>
      <c r="L17" s="71" t="str">
        <f>Tabulka!M17</f>
        <v/>
      </c>
      <c r="M17" s="71">
        <f>Tabulka!N17</f>
        <v>3</v>
      </c>
      <c r="N17" s="71">
        <f>Tabulka!O17</f>
        <v>0</v>
      </c>
      <c r="O17" s="71">
        <f>Tabulka!P17</f>
        <v>3</v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14</v>
      </c>
      <c r="AD17" s="86" t="s">
        <v>22</v>
      </c>
      <c r="AE17" s="79" t="str">
        <f t="shared" si="3"/>
        <v>Galandak Dušan</v>
      </c>
      <c r="AF17" s="80">
        <f>COUNT(Tabulka!D17:AB17)</f>
        <v>6</v>
      </c>
      <c r="AG17" s="43">
        <f t="shared" ref="AG17:BE17" si="16">IF(AG$5&gt;$AF$17,0,LARGE($C$17:$AA$17,AG$5))</f>
        <v>3</v>
      </c>
      <c r="AH17" s="44">
        <f t="shared" si="16"/>
        <v>3</v>
      </c>
      <c r="AI17" s="44">
        <f t="shared" si="16"/>
        <v>3</v>
      </c>
      <c r="AJ17" s="44">
        <f t="shared" si="16"/>
        <v>2</v>
      </c>
      <c r="AK17" s="44">
        <f t="shared" si="16"/>
        <v>2</v>
      </c>
      <c r="AL17" s="44">
        <f t="shared" si="16"/>
        <v>1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14</v>
      </c>
    </row>
    <row r="18" spans="1:58" ht="18.75" customHeight="1">
      <c r="A18" s="87" t="s">
        <v>23</v>
      </c>
      <c r="B18" s="76" t="str">
        <f>Tabulka!C18</f>
        <v>Hašuĺ Martin</v>
      </c>
      <c r="C18" s="70">
        <f>Tabulka!D18</f>
        <v>5</v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 t="str">
        <f>Tabulka!H18</f>
        <v/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>
        <f>Tabulka!N18</f>
        <v>7</v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12</v>
      </c>
      <c r="AD18" s="86" t="s">
        <v>23</v>
      </c>
      <c r="AE18" s="79" t="str">
        <f t="shared" si="3"/>
        <v>Hašuĺ Martin</v>
      </c>
      <c r="AF18" s="80">
        <f>COUNT(Tabulka!D18:AB18)</f>
        <v>2</v>
      </c>
      <c r="AG18" s="43">
        <f t="shared" ref="AG18:BE18" si="17">IF(AG$5&gt;$AF$18,0,LARGE($C$18:$AA$18,AG$5))</f>
        <v>7</v>
      </c>
      <c r="AH18" s="44">
        <f t="shared" si="17"/>
        <v>5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12</v>
      </c>
    </row>
    <row r="19" spans="1:58" ht="18.75" customHeight="1">
      <c r="A19" s="87" t="s">
        <v>24</v>
      </c>
      <c r="B19" s="76" t="str">
        <f>Tabulka!C19</f>
        <v>Rakouš Pavel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>
        <f>Tabulka!H19</f>
        <v>10</v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 t="str">
        <f>Tabulka!M19</f>
        <v/>
      </c>
      <c r="M19" s="71" t="str">
        <f>Tabulka!N19</f>
        <v/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10</v>
      </c>
      <c r="AD19" s="86" t="s">
        <v>24</v>
      </c>
      <c r="AE19" s="79" t="str">
        <f t="shared" si="3"/>
        <v>Rakouš Pavel</v>
      </c>
      <c r="AF19" s="80">
        <f>COUNT(Tabulka!D19:AB19)</f>
        <v>1</v>
      </c>
      <c r="AG19" s="43">
        <f t="shared" ref="AG19:BE19" si="18">IF(AG$5&gt;$AF$19,0,LARGE($C$19:$AA$19,AG$5))</f>
        <v>10</v>
      </c>
      <c r="AH19" s="44">
        <f t="shared" si="18"/>
        <v>0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10</v>
      </c>
    </row>
    <row r="20" spans="1:58" ht="18.75" customHeight="1">
      <c r="A20" s="87" t="s">
        <v>25</v>
      </c>
      <c r="B20" s="76" t="str">
        <f>Tabulka!C20</f>
        <v>Křikava David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>
        <f>Tabulka!J20</f>
        <v>5</v>
      </c>
      <c r="J20" s="71" t="str">
        <f>Tabulka!K20</f>
        <v/>
      </c>
      <c r="K20" s="71">
        <f>Tabulka!L20</f>
        <v>2</v>
      </c>
      <c r="L20" s="71">
        <f>Tabulka!M20</f>
        <v>3</v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10</v>
      </c>
      <c r="AD20" s="86" t="s">
        <v>25</v>
      </c>
      <c r="AE20" s="79" t="str">
        <f t="shared" si="3"/>
        <v>Křikava David</v>
      </c>
      <c r="AF20" s="80">
        <f>COUNT(Tabulka!D20:AB20)</f>
        <v>3</v>
      </c>
      <c r="AG20" s="43">
        <f t="shared" ref="AG20:BE20" si="19">IF(AG$5&gt;$AF$20,0,LARGE($C$20:$AA$20,AG$5))</f>
        <v>5</v>
      </c>
      <c r="AH20" s="44">
        <f t="shared" si="19"/>
        <v>3</v>
      </c>
      <c r="AI20" s="44">
        <f t="shared" si="19"/>
        <v>2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10</v>
      </c>
    </row>
    <row r="21" spans="1:58" ht="18.75" customHeight="1">
      <c r="A21" s="87" t="s">
        <v>27</v>
      </c>
      <c r="B21" s="76" t="str">
        <f>Tabulka!C21</f>
        <v>Hanzlík Jiří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>
        <f>Tabulka!H21</f>
        <v>8</v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8</v>
      </c>
      <c r="AD21" s="86" t="s">
        <v>27</v>
      </c>
      <c r="AE21" s="79" t="str">
        <f t="shared" si="3"/>
        <v>Hanzlík Jiří</v>
      </c>
      <c r="AF21" s="80">
        <f>COUNT(Tabulka!D21:AB21)</f>
        <v>1</v>
      </c>
      <c r="AG21" s="43">
        <f t="shared" ref="AG21:BE21" si="20">IF(AG$5&gt;$AF$21,0,LARGE($C$21:$AA$21,AG$5))</f>
        <v>8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8</v>
      </c>
    </row>
    <row r="22" spans="1:58" ht="18.75" customHeight="1">
      <c r="A22" s="87" t="s">
        <v>28</v>
      </c>
      <c r="B22" s="76" t="str">
        <f>Tabulka!C22</f>
        <v>Pletková Václava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>
        <f>Tabulka!J22</f>
        <v>6</v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6</v>
      </c>
      <c r="AD22" s="86" t="s">
        <v>28</v>
      </c>
      <c r="AE22" s="79" t="str">
        <f t="shared" si="3"/>
        <v>Pletková Václava</v>
      </c>
      <c r="AF22" s="80">
        <f>COUNT(Tabulka!D22:AB22)</f>
        <v>1</v>
      </c>
      <c r="AG22" s="43">
        <f t="shared" ref="AG22:BE22" si="21">IF(AG$5&gt;$AF$22,0,LARGE($C$22:$AA$22,AG$5))</f>
        <v>6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6</v>
      </c>
    </row>
    <row r="23" spans="1:58" ht="18.75" customHeight="1">
      <c r="A23" s="87" t="s">
        <v>29</v>
      </c>
      <c r="B23" s="76" t="str">
        <f>Tabulka!C23</f>
        <v>Niko Viliam</v>
      </c>
      <c r="C23" s="70" t="str">
        <f>Tabulka!D23</f>
        <v/>
      </c>
      <c r="D23" s="71" t="str">
        <f>Tabulka!E23</f>
        <v/>
      </c>
      <c r="E23" s="71">
        <f>Tabulka!F23</f>
        <v>5</v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5</v>
      </c>
      <c r="AD23" s="86" t="s">
        <v>29</v>
      </c>
      <c r="AE23" s="79" t="str">
        <f t="shared" si="3"/>
        <v>Niko Viliam</v>
      </c>
      <c r="AF23" s="80">
        <f>COUNT(Tabulka!D23:AB23)</f>
        <v>1</v>
      </c>
      <c r="AG23" s="43">
        <f t="shared" ref="AG23:BE23" si="22">IF(AG$5&gt;$AF$23,0,LARGE($C$23:$AA$23,AG$5))</f>
        <v>5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5</v>
      </c>
    </row>
    <row r="24" spans="1:58" ht="18.75" customHeight="1">
      <c r="A24" s="87" t="s">
        <v>30</v>
      </c>
      <c r="B24" s="76" t="str">
        <f>Tabulka!C24</f>
        <v>Skalický Petr st.</v>
      </c>
      <c r="C24" s="70" t="str">
        <f>Tabulka!D24</f>
        <v/>
      </c>
      <c r="D24" s="71">
        <f>Tabulka!E24</f>
        <v>4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4</v>
      </c>
      <c r="AD24" s="86" t="s">
        <v>30</v>
      </c>
      <c r="AE24" s="79" t="str">
        <f t="shared" si="3"/>
        <v>Skalický Petr st.</v>
      </c>
      <c r="AF24" s="80">
        <f>COUNT(Tabulka!D24:AB24)</f>
        <v>1</v>
      </c>
      <c r="AG24" s="43">
        <f t="shared" ref="AG24:BE24" si="23">IF(AG$5&gt;$AF$24,0,LARGE($C$24:$AA$24,AG$5))</f>
        <v>4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4</v>
      </c>
    </row>
    <row r="25" spans="1:58" ht="18.75" customHeight="1">
      <c r="A25" s="87" t="s">
        <v>32</v>
      </c>
      <c r="B25" s="76" t="str">
        <f>Tabulka!C25</f>
        <v>Hlubučková Zuzana</v>
      </c>
      <c r="C25" s="70" t="str">
        <f>Tabulka!D25</f>
        <v/>
      </c>
      <c r="D25" s="71">
        <f>Tabulka!E25</f>
        <v>2</v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>
        <f>Tabulka!J25</f>
        <v>1</v>
      </c>
      <c r="J25" s="71" t="str">
        <f>Tabulka!K25</f>
        <v/>
      </c>
      <c r="K25" s="71" t="str">
        <f>Tabulka!L25</f>
        <v/>
      </c>
      <c r="L25" s="71">
        <f>Tabulka!M25</f>
        <v>1</v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4</v>
      </c>
      <c r="AD25" s="86" t="s">
        <v>32</v>
      </c>
      <c r="AE25" s="79" t="str">
        <f t="shared" si="3"/>
        <v>Hlubučková Zuzana</v>
      </c>
      <c r="AF25" s="80">
        <f>COUNT(Tabulka!D25:AB25)</f>
        <v>3</v>
      </c>
      <c r="AG25" s="43">
        <f t="shared" ref="AG25:BE25" si="24">IF(AG$5&gt;$AF$25,0,LARGE($C$25:$AA$25,AG$5))</f>
        <v>2</v>
      </c>
      <c r="AH25" s="44">
        <f t="shared" si="24"/>
        <v>1</v>
      </c>
      <c r="AI25" s="44">
        <f t="shared" si="24"/>
        <v>1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4</v>
      </c>
    </row>
    <row r="26" spans="1:58" ht="18.75" customHeight="1">
      <c r="A26" s="87" t="s">
        <v>33</v>
      </c>
      <c r="B26" s="76" t="str">
        <f>Tabulka!C26</f>
        <v>Jech Miloš</v>
      </c>
      <c r="C26" s="70">
        <f>Tabulka!D26</f>
        <v>2</v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2</v>
      </c>
      <c r="AD26" s="86" t="s">
        <v>33</v>
      </c>
      <c r="AE26" s="79" t="str">
        <f t="shared" si="3"/>
        <v>Jech Miloš</v>
      </c>
      <c r="AF26" s="80">
        <f>COUNT(Tabulka!D26:AB26)</f>
        <v>1</v>
      </c>
      <c r="AG26" s="43">
        <f t="shared" ref="AG26:BE26" si="25">IF(AG$5&gt;$AF$26,0,LARGE($C$26:$AA$26,AG$5))</f>
        <v>2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2</v>
      </c>
    </row>
    <row r="27" spans="1:58" ht="18.75" customHeight="1">
      <c r="A27" s="87" t="s">
        <v>34</v>
      </c>
      <c r="B27" s="76" t="str">
        <f>Tabulka!C27</f>
        <v>Zimmermann Ladislav</v>
      </c>
      <c r="C27" s="70" t="str">
        <f>Tabulka!D27</f>
        <v/>
      </c>
      <c r="D27" s="71">
        <f>Tabulka!E27</f>
        <v>1</v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>
        <f>Tabulka!L27</f>
        <v>1</v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2</v>
      </c>
      <c r="AD27" s="86" t="s">
        <v>34</v>
      </c>
      <c r="AE27" s="79" t="str">
        <f t="shared" si="3"/>
        <v>Zimmermann Ladislav</v>
      </c>
      <c r="AF27" s="80">
        <f>COUNT(Tabulka!D27:AB27)</f>
        <v>2</v>
      </c>
      <c r="AG27" s="43">
        <f t="shared" ref="AG27:BE27" si="26">IF(AG$5&gt;$AF$27,0,LARGE($C$27:$AA$27,AG$5))</f>
        <v>1</v>
      </c>
      <c r="AH27" s="44">
        <f t="shared" si="26"/>
        <v>1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2</v>
      </c>
    </row>
    <row r="28" spans="1:58" ht="18.75" customHeight="1">
      <c r="A28" s="87" t="s">
        <v>35</v>
      </c>
      <c r="B28" s="76" t="str">
        <f>Tabulka!C28</f>
        <v>Kubín Ondřej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>
        <f>Tabulka!G28</f>
        <v>1</v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1</v>
      </c>
      <c r="AD28" s="86" t="s">
        <v>35</v>
      </c>
      <c r="AE28" s="79" t="str">
        <f t="shared" si="3"/>
        <v>Kubín Ondřej</v>
      </c>
      <c r="AF28" s="80">
        <f>COUNT(Tabulka!D28:AB28)</f>
        <v>1</v>
      </c>
      <c r="AG28" s="43">
        <f t="shared" ref="AG28:BE28" si="27">IF(AG$5&gt;$AF$28,0,LARGE($C$28:$AA$28,AG$5))</f>
        <v>1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1</v>
      </c>
    </row>
    <row r="29" spans="1:58" ht="18.75" customHeight="1">
      <c r="A29" s="87" t="s">
        <v>36</v>
      </c>
      <c r="B29" s="76" t="str">
        <f>Tabulka!C29</f>
        <v>Buryan Petr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Buryan Petr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Fiedler Karel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Fiedler Karel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Boldy Adrian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Boldy Adrian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Marek Daniel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Marek Daniel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X1" workbookViewId="0">
      <pane ySplit="2" topLeftCell="A3" activePane="bottomLeft" state="frozen"/>
      <selection pane="bottomLeft" activeCell="AO14" sqref="AO14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123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116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v>46024</v>
      </c>
      <c r="AI2" s="145"/>
      <c r="AJ2" s="34"/>
      <c r="AK2" s="144">
        <v>45659</v>
      </c>
      <c r="AL2" s="145"/>
      <c r="AM2" s="34"/>
      <c r="AN2" s="144">
        <f>AK2+7</f>
        <v>45666</v>
      </c>
      <c r="AO2" s="145"/>
      <c r="AP2" s="34"/>
      <c r="AQ2" s="144">
        <f>AN2+7</f>
        <v>45673</v>
      </c>
      <c r="AR2" s="145"/>
      <c r="AS2" s="34"/>
      <c r="AT2" s="144">
        <f>AQ2+7</f>
        <v>45680</v>
      </c>
      <c r="AU2" s="145"/>
      <c r="AV2" s="34"/>
      <c r="AW2" s="144">
        <f>AT2+7</f>
        <v>45687</v>
      </c>
      <c r="AX2" s="145"/>
      <c r="AY2" s="34"/>
      <c r="AZ2" s="144">
        <f>AW2+7</f>
        <v>45694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0</v>
      </c>
      <c r="AP3" s="27"/>
      <c r="AQ3" s="35"/>
      <c r="AR3" s="26">
        <f>COUNTA(AR4:AR23)</f>
        <v>0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122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120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122</v>
      </c>
      <c r="AA4" s="27">
        <f>IF(Z$3&gt;0,Z$3,0)</f>
        <v>7</v>
      </c>
      <c r="AB4" s="28" t="s">
        <v>3</v>
      </c>
      <c r="AC4" s="91" t="s">
        <v>4</v>
      </c>
      <c r="AD4" s="27">
        <f>IF(AC$3&gt;0,AC$3,0)</f>
        <v>10</v>
      </c>
      <c r="AE4" s="28" t="s">
        <v>3</v>
      </c>
      <c r="AF4" s="91" t="s">
        <v>144</v>
      </c>
      <c r="AG4" s="27">
        <f>IF(AF$3&gt;0,AF$3,0)</f>
        <v>9</v>
      </c>
      <c r="AH4" s="28" t="s">
        <v>3</v>
      </c>
      <c r="AI4" s="91" t="s">
        <v>4</v>
      </c>
      <c r="AJ4" s="27">
        <f>IF(AI$3&gt;0,AI$3,0)</f>
        <v>8</v>
      </c>
      <c r="AK4" s="28" t="s">
        <v>3</v>
      </c>
      <c r="AL4" s="91" t="s">
        <v>4</v>
      </c>
      <c r="AM4" s="27">
        <f>IF(AL$3&gt;0,AL$3,0)</f>
        <v>8</v>
      </c>
      <c r="AN4" s="28" t="s">
        <v>3</v>
      </c>
      <c r="AO4" s="29"/>
      <c r="AP4" s="27">
        <f>IF(AO$3&gt;0,AO$3,0)</f>
        <v>0</v>
      </c>
      <c r="AQ4" s="28" t="s">
        <v>3</v>
      </c>
      <c r="AR4" s="29"/>
      <c r="AS4" s="27">
        <f>IF(AR$3&gt;0,AR$3,0)</f>
        <v>0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130</v>
      </c>
      <c r="I5" s="27">
        <f>IF(H$3-1&gt;0,H$3-1,0)</f>
        <v>5</v>
      </c>
      <c r="J5" s="28" t="s">
        <v>5</v>
      </c>
      <c r="K5" s="29" t="s">
        <v>122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91" t="s">
        <v>122</v>
      </c>
      <c r="AD5" s="27">
        <f>IF(AC$3-1&gt;0,AC$3-1,0)</f>
        <v>9</v>
      </c>
      <c r="AE5" s="28" t="s">
        <v>5</v>
      </c>
      <c r="AF5" s="91" t="s">
        <v>4</v>
      </c>
      <c r="AG5" s="27">
        <f>IF(AF$3-1&gt;0,AF$3-1,0)</f>
        <v>8</v>
      </c>
      <c r="AH5" s="28" t="s">
        <v>5</v>
      </c>
      <c r="AI5" s="91" t="s">
        <v>6</v>
      </c>
      <c r="AJ5" s="27">
        <f>IF(AI$3-1&gt;0,AI$3-1,0)</f>
        <v>7</v>
      </c>
      <c r="AK5" s="28" t="s">
        <v>5</v>
      </c>
      <c r="AL5" s="91" t="s">
        <v>6</v>
      </c>
      <c r="AM5" s="27">
        <f>IF(AL$3-1&gt;0,AL$3-1,0)</f>
        <v>7</v>
      </c>
      <c r="AN5" s="28" t="s">
        <v>5</v>
      </c>
      <c r="AO5" s="91"/>
      <c r="AP5" s="27">
        <f>IF(AO$3-1&gt;0,AO$3-1,0)</f>
        <v>0</v>
      </c>
      <c r="AQ5" s="28" t="s">
        <v>5</v>
      </c>
      <c r="AR5" s="91"/>
      <c r="AS5" s="27">
        <f>IF(AR$3-1&gt;0,AR$3-1,0)</f>
        <v>0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122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119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 t="s">
        <v>105</v>
      </c>
      <c r="AD6" s="27">
        <f>IF(AC$3-2&gt;0,AC$3-2,0)</f>
        <v>8</v>
      </c>
      <c r="AE6" s="28" t="s">
        <v>7</v>
      </c>
      <c r="AF6" s="29" t="s">
        <v>106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29"/>
      <c r="AP6" s="27">
        <f>IF(AO$3-2&gt;0,AO$3-2,0)</f>
        <v>0</v>
      </c>
      <c r="AQ6" s="28" t="s">
        <v>7</v>
      </c>
      <c r="AR6" s="91"/>
      <c r="AS6" s="27">
        <f>IF(AR$3-2&gt;0,AR$3-2,0)</f>
        <v>0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138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26</v>
      </c>
      <c r="AA7" s="27">
        <f>IF(Z$3-3&gt;0,Z$3-3,0)</f>
        <v>4</v>
      </c>
      <c r="AB7" s="28" t="s">
        <v>9</v>
      </c>
      <c r="AC7" s="91" t="s">
        <v>144</v>
      </c>
      <c r="AD7" s="27">
        <f>IF(AC$3-3&gt;0,AC$3-3,0)</f>
        <v>7</v>
      </c>
      <c r="AE7" s="28" t="s">
        <v>9</v>
      </c>
      <c r="AF7" s="91" t="s">
        <v>88</v>
      </c>
      <c r="AG7" s="27">
        <f>IF(AF$3-3&gt;0,AF$3-3,0)</f>
        <v>6</v>
      </c>
      <c r="AH7" s="28" t="s">
        <v>9</v>
      </c>
      <c r="AI7" s="91" t="s">
        <v>105</v>
      </c>
      <c r="AJ7" s="27">
        <f>IF(AI$3-3&gt;0,AI$3-3,0)</f>
        <v>5</v>
      </c>
      <c r="AK7" s="28" t="s">
        <v>9</v>
      </c>
      <c r="AL7" s="91" t="s">
        <v>105</v>
      </c>
      <c r="AM7" s="27">
        <f>IF(AL$3-3&gt;0,AL$3-3,0)</f>
        <v>5</v>
      </c>
      <c r="AN7" s="28" t="s">
        <v>9</v>
      </c>
      <c r="AO7" s="29"/>
      <c r="AP7" s="27">
        <f>IF(AO$3-3&gt;0,AO$3-3,0)</f>
        <v>0</v>
      </c>
      <c r="AQ7" s="28" t="s">
        <v>9</v>
      </c>
      <c r="AR7" s="91"/>
      <c r="AS7" s="27">
        <f>IF(AR$3-3&gt;0,AR$3-3,0)</f>
        <v>0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124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19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91" t="s">
        <v>26</v>
      </c>
      <c r="AJ8" s="27">
        <f>IF(AI$3-4&gt;0,AI$3-4,0)</f>
        <v>4</v>
      </c>
      <c r="AK8" s="28" t="s">
        <v>11</v>
      </c>
      <c r="AL8" s="91" t="s">
        <v>26</v>
      </c>
      <c r="AM8" s="27">
        <f>IF(AL$3-4&gt;0,AL$3-4,0)</f>
        <v>4</v>
      </c>
      <c r="AN8" s="28" t="s">
        <v>11</v>
      </c>
      <c r="AO8" s="91"/>
      <c r="AP8" s="27">
        <f>IF(AO$3-4&gt;0,AO$3-4,0)</f>
        <v>0</v>
      </c>
      <c r="AQ8" s="28" t="s">
        <v>11</v>
      </c>
      <c r="AR8" s="91"/>
      <c r="AS8" s="27">
        <f>IF(AR$3-4&gt;0,AR$3-4,0)</f>
        <v>0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131</v>
      </c>
      <c r="R9" s="27">
        <f>IF(Q$3-5&gt;0,Q$3-5,0)</f>
        <v>3</v>
      </c>
      <c r="S9" s="28" t="s">
        <v>13</v>
      </c>
      <c r="T9" s="91" t="s">
        <v>105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 t="s">
        <v>138</v>
      </c>
      <c r="AA9" s="27">
        <f>IF(Z$3-5&gt;0,Z$3-5,0)</f>
        <v>2</v>
      </c>
      <c r="AB9" s="28" t="s">
        <v>13</v>
      </c>
      <c r="AC9" s="91" t="s">
        <v>26</v>
      </c>
      <c r="AD9" s="27">
        <f>IF(AC$3-5&gt;0,AC$3-5,0)</f>
        <v>5</v>
      </c>
      <c r="AE9" s="28" t="s">
        <v>13</v>
      </c>
      <c r="AF9" s="91" t="s">
        <v>105</v>
      </c>
      <c r="AG9" s="27">
        <f>IF(AF$3-5&gt;0,AF$3-5,0)</f>
        <v>4</v>
      </c>
      <c r="AH9" s="28" t="s">
        <v>13</v>
      </c>
      <c r="AI9" s="91" t="s">
        <v>131</v>
      </c>
      <c r="AJ9" s="27">
        <f>IF(AI$3-5&gt;0,AI$3-5,0)</f>
        <v>3</v>
      </c>
      <c r="AK9" s="28" t="s">
        <v>13</v>
      </c>
      <c r="AL9" s="91" t="s">
        <v>131</v>
      </c>
      <c r="AM9" s="27">
        <f>IF(AL$3-5&gt;0,AL$3-5,0)</f>
        <v>3</v>
      </c>
      <c r="AN9" s="28" t="s">
        <v>13</v>
      </c>
      <c r="AO9" s="91"/>
      <c r="AP9" s="27">
        <f>IF(AO$3-5&gt;0,AO$3-5,0)</f>
        <v>0</v>
      </c>
      <c r="AQ9" s="28" t="s">
        <v>13</v>
      </c>
      <c r="AR9" s="91"/>
      <c r="AS9" s="27">
        <f>IF(AR$3-5&gt;0,AR$3-5,0)</f>
        <v>0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91" t="s">
        <v>31</v>
      </c>
      <c r="AA10" s="27">
        <f>IF(Z$3-6&gt;0,Z$3-6,0)</f>
        <v>1</v>
      </c>
      <c r="AB10" s="28" t="s">
        <v>14</v>
      </c>
      <c r="AC10" s="91" t="s">
        <v>19</v>
      </c>
      <c r="AD10" s="27">
        <f>IF(AC$3-6&gt;0,AC$3-6,0)</f>
        <v>4</v>
      </c>
      <c r="AE10" s="28" t="s">
        <v>14</v>
      </c>
      <c r="AF10" s="91" t="s">
        <v>131</v>
      </c>
      <c r="AG10" s="27">
        <f>IF(AF$3-6&gt;0,AF$3-6,0)</f>
        <v>3</v>
      </c>
      <c r="AH10" s="28" t="s">
        <v>14</v>
      </c>
      <c r="AI10" s="91" t="s">
        <v>19</v>
      </c>
      <c r="AJ10" s="27">
        <f>IF(AI$3-6&gt;0,AI$3-6,0)</f>
        <v>2</v>
      </c>
      <c r="AK10" s="28" t="s">
        <v>14</v>
      </c>
      <c r="AL10" s="91" t="s">
        <v>19</v>
      </c>
      <c r="AM10" s="27">
        <f>IF(AL$3-6&gt;0,AL$3-6,0)</f>
        <v>2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/>
      <c r="AS10" s="27">
        <f>IF(AR$3-6&gt;0,AR$3-6,0)</f>
        <v>0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105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131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 t="s">
        <v>138</v>
      </c>
      <c r="AD11" s="27">
        <f>IF(AC$3-7&gt;0,AC$3-7,0)</f>
        <v>3</v>
      </c>
      <c r="AE11" s="28" t="s">
        <v>16</v>
      </c>
      <c r="AF11" s="91" t="s">
        <v>6</v>
      </c>
      <c r="AG11" s="27">
        <f>IF(AF$3-7&gt;0,AF$3-7,0)</f>
        <v>2</v>
      </c>
      <c r="AH11" s="28" t="s">
        <v>16</v>
      </c>
      <c r="AI11" s="91" t="s">
        <v>8</v>
      </c>
      <c r="AJ11" s="27">
        <f>IF(AI$3-7&gt;0,AI$3-7,0)</f>
        <v>1</v>
      </c>
      <c r="AK11" s="28" t="s">
        <v>16</v>
      </c>
      <c r="AL11" s="91" t="s">
        <v>8</v>
      </c>
      <c r="AM11" s="27">
        <f>IF(AL$3-7&gt;0,AL$3-7,0)</f>
        <v>1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/>
      <c r="AS11" s="27">
        <f>IF(AR$3-7&gt;0,AR$3-7,0)</f>
        <v>0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131</v>
      </c>
      <c r="L12" s="27">
        <f>IF(K$3-8&gt;0,K$3-8,0)</f>
        <v>2</v>
      </c>
      <c r="M12" s="28" t="s">
        <v>18</v>
      </c>
      <c r="N12" s="91" t="s">
        <v>131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 t="s">
        <v>17</v>
      </c>
      <c r="AD12" s="27">
        <f>IF(AC$3-8&gt;0,AC$3-8,0)</f>
        <v>2</v>
      </c>
      <c r="AE12" s="28" t="s">
        <v>18</v>
      </c>
      <c r="AF12" s="91" t="s">
        <v>26</v>
      </c>
      <c r="AG12" s="27">
        <f>IF(AF$3-8&gt;0,AF$3-8,0)</f>
        <v>1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132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 t="s">
        <v>89</v>
      </c>
      <c r="AD13" s="27">
        <f>IF(AC$3-9&gt;0,AC$3-9,0)</f>
        <v>1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2026-01-02T20:05:49Z</dcterms:modified>
</cp:coreProperties>
</file>